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571415D2-C691-4153-A767-59656C3F9137}" xr6:coauthVersionLast="45" xr6:coauthVersionMax="45" xr10:uidLastSave="{00000000-0000-0000-0000-000000000000}"/>
  <bookViews>
    <workbookView xWindow="-110" yWindow="-110" windowWidth="19420" windowHeight="10420" tabRatio="841" xr2:uid="{00000000-000D-0000-FFFF-FFFF00000000}"/>
  </bookViews>
  <sheets>
    <sheet name="Org Ex by Approp Chart" sheetId="21" r:id="rId1"/>
    <sheet name="Org Ex by Approp Data" sheetId="20" r:id="rId2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0" l="1"/>
  <c r="D12" i="20"/>
  <c r="D13" i="20" s="1"/>
  <c r="C12" i="20"/>
  <c r="B12" i="20"/>
  <c r="B13" i="20" s="1"/>
  <c r="E11" i="20"/>
  <c r="F11" i="20" s="1"/>
  <c r="E10" i="20"/>
  <c r="F10" i="20" s="1"/>
  <c r="E8" i="20"/>
  <c r="F8" i="20" s="1"/>
  <c r="E7" i="20"/>
  <c r="F7" i="20" s="1"/>
  <c r="E6" i="20"/>
  <c r="F6" i="20" s="1"/>
  <c r="E5" i="20"/>
  <c r="F5" i="20" s="1"/>
  <c r="E13" i="20" l="1"/>
  <c r="F13" i="20" s="1"/>
  <c r="E12" i="20"/>
  <c r="F12" i="20"/>
</calcChain>
</file>

<file path=xl/sharedStrings.xml><?xml version="1.0" encoding="utf-8"?>
<sst xmlns="http://schemas.openxmlformats.org/spreadsheetml/2006/main" count="17" uniqueCount="17">
  <si>
    <t>Office of Inspector General</t>
  </si>
  <si>
    <t>Research and Related Activities</t>
  </si>
  <si>
    <t>Education and Human Resources</t>
  </si>
  <si>
    <t>Subtotal, Program Support</t>
  </si>
  <si>
    <t>Total</t>
  </si>
  <si>
    <t>Organizational Excellence by Appropriation</t>
  </si>
  <si>
    <t>(Dollars in Millions)</t>
  </si>
  <si>
    <t>Amount</t>
  </si>
  <si>
    <t>Percent</t>
  </si>
  <si>
    <t>Program Support:</t>
  </si>
  <si>
    <t>Major Research Equipment and 
    Facilities Construction</t>
  </si>
  <si>
    <t>Agency Operations &amp; Award
   Management</t>
  </si>
  <si>
    <t>Office of the National Science Board</t>
  </si>
  <si>
    <t>FY 2021 Request</t>
  </si>
  <si>
    <t>FY 2020
(TBD)</t>
  </si>
  <si>
    <t>FY 2019 Actual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</si>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</sst>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_(* #,##0_);_(* \(#,##0\);_(* &quot;-&quot;??_);_(@_)"/>
    <numFmt numFmtId="168" formatCode="&quot;$&quot;#,##0.00"/>
    <numFmt numFmtId="169" formatCode="#,##0.00;\-#,##0.00;&quot;-&quot;??"/>
    <numFmt numFmtId="170" formatCode="&quot;$&quot;#,##0.00;\-&quot;$&quot;#,##0.00;&quot;-&quot;??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183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6">
      <alignment horizontal="center" vertical="center"/>
    </xf>
    <xf numFmtId="49" fontId="23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60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2" fillId="0" borderId="17" applyNumberFormat="0" applyFill="0" applyAlignment="0" applyProtection="0"/>
    <xf numFmtId="165" fontId="63" fillId="0" borderId="18" applyNumberFormat="0" applyFill="0" applyAlignment="0" applyProtection="0"/>
    <xf numFmtId="165" fontId="64" fillId="0" borderId="19" applyNumberFormat="0" applyFill="0" applyAlignment="0" applyProtection="0"/>
    <xf numFmtId="165" fontId="64" fillId="0" borderId="0" applyNumberFormat="0" applyFill="0" applyBorder="0" applyAlignment="0" applyProtection="0"/>
    <xf numFmtId="165" fontId="65" fillId="25" borderId="0" applyNumberFormat="0" applyBorder="0" applyAlignment="0" applyProtection="0"/>
    <xf numFmtId="165" fontId="66" fillId="26" borderId="0" applyNumberFormat="0" applyBorder="0" applyAlignment="0" applyProtection="0"/>
    <xf numFmtId="165" fontId="67" fillId="27" borderId="0" applyNumberFormat="0" applyBorder="0" applyAlignment="0" applyProtection="0"/>
    <xf numFmtId="165" fontId="68" fillId="28" borderId="20" applyNumberFormat="0" applyAlignment="0" applyProtection="0"/>
    <xf numFmtId="165" fontId="69" fillId="29" borderId="21" applyNumberFormat="0" applyAlignment="0" applyProtection="0"/>
    <xf numFmtId="165" fontId="70" fillId="29" borderId="20" applyNumberFormat="0" applyAlignment="0" applyProtection="0"/>
    <xf numFmtId="165" fontId="71" fillId="0" borderId="22" applyNumberFormat="0" applyFill="0" applyAlignment="0" applyProtection="0"/>
    <xf numFmtId="165" fontId="72" fillId="30" borderId="23" applyNumberFormat="0" applyAlignment="0" applyProtection="0"/>
    <xf numFmtId="165" fontId="61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4" fillId="0" borderId="24" applyNumberFormat="0" applyFill="0" applyAlignment="0" applyProtection="0"/>
    <xf numFmtId="165" fontId="75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5" fillId="34" borderId="0" applyNumberFormat="0" applyBorder="0" applyAlignment="0" applyProtection="0"/>
    <xf numFmtId="165" fontId="75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5" fillId="38" borderId="0" applyNumberFormat="0" applyBorder="0" applyAlignment="0" applyProtection="0"/>
    <xf numFmtId="165" fontId="75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5" fillId="42" borderId="0" applyNumberFormat="0" applyBorder="0" applyAlignment="0" applyProtection="0"/>
    <xf numFmtId="165" fontId="75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5" fillId="46" borderId="0" applyNumberFormat="0" applyBorder="0" applyAlignment="0" applyProtection="0"/>
    <xf numFmtId="165" fontId="75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5" fillId="50" borderId="0" applyNumberFormat="0" applyBorder="0" applyAlignment="0" applyProtection="0"/>
    <xf numFmtId="165" fontId="75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5" fillId="54" borderId="0" applyNumberFormat="0" applyBorder="0" applyAlignment="0" applyProtection="0"/>
    <xf numFmtId="165" fontId="76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</cellStyleXfs>
  <cellXfs count="50">
    <xf numFmtId="165" fontId="0" fillId="0" borderId="0" xfId="0"/>
    <xf numFmtId="165" fontId="55" fillId="0" borderId="0" xfId="0" applyFont="1"/>
    <xf numFmtId="165" fontId="57" fillId="0" borderId="0" xfId="0" applyFont="1"/>
    <xf numFmtId="165" fontId="57" fillId="0" borderId="2" xfId="0" applyFont="1" applyBorder="1" applyAlignment="1">
      <alignment horizontal="left" indent="1"/>
    </xf>
    <xf numFmtId="165" fontId="57" fillId="0" borderId="0" xfId="0" applyFont="1" applyAlignment="1">
      <alignment horizontal="left" indent="1"/>
    </xf>
    <xf numFmtId="165" fontId="57" fillId="0" borderId="0" xfId="0" applyFont="1" applyAlignment="1">
      <alignment vertical="top" wrapText="1"/>
    </xf>
    <xf numFmtId="165" fontId="57" fillId="0" borderId="0" xfId="0" applyFont="1" applyAlignment="1">
      <alignment vertical="top"/>
    </xf>
    <xf numFmtId="165" fontId="59" fillId="0" borderId="0" xfId="0" applyFont="1"/>
    <xf numFmtId="165" fontId="57" fillId="0" borderId="0" xfId="0" applyFont="1"/>
    <xf numFmtId="9" fontId="57" fillId="0" borderId="0" xfId="6080" applyNumberFormat="1" applyFont="1" applyAlignment="1">
      <alignment vertical="top"/>
    </xf>
    <xf numFmtId="9" fontId="57" fillId="0" borderId="0" xfId="6080" applyNumberFormat="1" applyFont="1"/>
    <xf numFmtId="167" fontId="57" fillId="0" borderId="0" xfId="6182" applyNumberFormat="1" applyFont="1" applyAlignment="1">
      <alignment vertical="top"/>
    </xf>
    <xf numFmtId="167" fontId="57" fillId="0" borderId="0" xfId="6182" applyNumberFormat="1" applyFont="1"/>
    <xf numFmtId="165" fontId="57" fillId="0" borderId="0" xfId="0" applyFont="1" applyAlignment="1">
      <alignment wrapText="1"/>
    </xf>
    <xf numFmtId="165" fontId="58" fillId="0" borderId="15" xfId="0" applyFont="1" applyBorder="1" applyAlignment="1">
      <alignment horizontal="left"/>
    </xf>
    <xf numFmtId="165" fontId="55" fillId="0" borderId="0" xfId="0" applyFont="1" applyAlignment="1"/>
    <xf numFmtId="9" fontId="55" fillId="0" borderId="0" xfId="6080" applyFont="1" applyAlignment="1"/>
    <xf numFmtId="167" fontId="55" fillId="0" borderId="0" xfId="6182" applyNumberFormat="1" applyFont="1" applyAlignment="1"/>
    <xf numFmtId="165" fontId="56" fillId="0" borderId="1" xfId="0" applyFont="1" applyFill="1" applyBorder="1" applyAlignment="1"/>
    <xf numFmtId="165" fontId="3" fillId="0" borderId="2" xfId="0" applyFont="1" applyBorder="1" applyAlignment="1">
      <alignment horizontal="right"/>
    </xf>
    <xf numFmtId="168" fontId="57" fillId="0" borderId="0" xfId="0" applyNumberFormat="1" applyFont="1" applyAlignment="1">
      <alignment vertical="top"/>
    </xf>
    <xf numFmtId="168" fontId="57" fillId="0" borderId="0" xfId="0" applyNumberFormat="1" applyFont="1" applyBorder="1"/>
    <xf numFmtId="168" fontId="57" fillId="0" borderId="0" xfId="0" applyNumberFormat="1" applyFont="1" applyBorder="1" applyAlignment="1">
      <alignment vertical="top"/>
    </xf>
    <xf numFmtId="168" fontId="57" fillId="0" borderId="0" xfId="0" applyNumberFormat="1" applyFont="1"/>
    <xf numFmtId="168" fontId="58" fillId="0" borderId="15" xfId="0" applyNumberFormat="1" applyFont="1" applyBorder="1" applyAlignment="1"/>
    <xf numFmtId="168" fontId="56" fillId="0" borderId="1" xfId="0" applyNumberFormat="1" applyFont="1" applyBorder="1" applyAlignment="1"/>
    <xf numFmtId="4" fontId="57" fillId="0" borderId="0" xfId="0" applyNumberFormat="1" applyFont="1"/>
    <xf numFmtId="4" fontId="57" fillId="0" borderId="0" xfId="0" applyNumberFormat="1" applyFont="1" applyAlignment="1">
      <alignment vertical="top"/>
    </xf>
    <xf numFmtId="4" fontId="57" fillId="0" borderId="2" xfId="0" applyNumberFormat="1" applyFont="1" applyBorder="1"/>
    <xf numFmtId="166" fontId="57" fillId="0" borderId="0" xfId="6080" applyNumberFormat="1" applyFont="1" applyAlignment="1">
      <alignment horizontal="right" vertical="top"/>
    </xf>
    <xf numFmtId="166" fontId="57" fillId="0" borderId="0" xfId="0" applyNumberFormat="1" applyFont="1" applyAlignment="1">
      <alignment horizontal="right" vertical="top"/>
    </xf>
    <xf numFmtId="166" fontId="58" fillId="0" borderId="15" xfId="6080" applyNumberFormat="1" applyFont="1" applyBorder="1" applyAlignment="1">
      <alignment horizontal="right" vertical="top"/>
    </xf>
    <xf numFmtId="166" fontId="56" fillId="0" borderId="1" xfId="6080" applyNumberFormat="1" applyFont="1" applyBorder="1" applyAlignment="1">
      <alignment horizontal="right" vertical="top"/>
    </xf>
    <xf numFmtId="169" fontId="57" fillId="0" borderId="0" xfId="0" applyNumberFormat="1" applyFont="1" applyAlignment="1">
      <alignment vertical="top"/>
    </xf>
    <xf numFmtId="170" fontId="57" fillId="0" borderId="0" xfId="0" applyNumberFormat="1" applyFont="1" applyAlignment="1">
      <alignment vertical="top"/>
    </xf>
    <xf numFmtId="169" fontId="57" fillId="0" borderId="2" xfId="0" applyNumberFormat="1" applyFont="1" applyBorder="1" applyAlignment="1">
      <alignment vertical="top"/>
    </xf>
    <xf numFmtId="170" fontId="56" fillId="0" borderId="15" xfId="0" applyNumberFormat="1" applyFont="1" applyBorder="1" applyAlignment="1">
      <alignment vertical="top"/>
    </xf>
    <xf numFmtId="170" fontId="56" fillId="0" borderId="33" xfId="0" applyNumberFormat="1" applyFont="1" applyBorder="1" applyAlignment="1">
      <alignment vertical="top"/>
    </xf>
    <xf numFmtId="165" fontId="24" fillId="0" borderId="0" xfId="0" applyFont="1" applyAlignment="1">
      <alignment horizontal="center"/>
    </xf>
    <xf numFmtId="165" fontId="57" fillId="0" borderId="1" xfId="0" applyFont="1" applyBorder="1" applyAlignment="1">
      <alignment horizontal="center"/>
    </xf>
    <xf numFmtId="165" fontId="78" fillId="0" borderId="32" xfId="0" applyFont="1" applyBorder="1" applyAlignment="1">
      <alignment horizontal="right" wrapText="1"/>
    </xf>
    <xf numFmtId="165" fontId="78" fillId="0" borderId="2" xfId="0" applyFont="1" applyBorder="1" applyAlignment="1">
      <alignment horizontal="right" wrapText="1"/>
    </xf>
    <xf numFmtId="165" fontId="78" fillId="0" borderId="32" xfId="0" applyFont="1" applyFill="1" applyBorder="1" applyAlignment="1">
      <alignment horizontal="right" wrapText="1"/>
    </xf>
    <xf numFmtId="165" fontId="78" fillId="0" borderId="2" xfId="0" applyFont="1" applyFill="1" applyBorder="1" applyAlignment="1">
      <alignment horizontal="right" wrapText="1"/>
    </xf>
    <xf numFmtId="165" fontId="57" fillId="0" borderId="32" xfId="0" applyFont="1" applyBorder="1" applyAlignment="1">
      <alignment horizontal="right" wrapText="1"/>
    </xf>
    <xf numFmtId="165" fontId="57" fillId="0" borderId="2" xfId="0" applyFont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  <xf numFmtId="165" fontId="3" fillId="0" borderId="32" xfId="0" applyFont="1" applyBorder="1" applyAlignment="1">
      <alignment horizontal="center" wrapText="1"/>
    </xf>
    <xf numFmtId="165" fontId="3" fillId="0" borderId="32" xfId="0" applyFont="1" applyBorder="1" applyAlignment="1">
      <alignment horizontal="center"/>
    </xf>
  </cellXfs>
  <cellStyles count="6183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" xfId="6182" builtinId="3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Organizational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Excellence by Appropriation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FY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2021 Funding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S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ummary</a:t>
            </a:r>
          </a:p>
        </c:rich>
      </c:tx>
      <c:layout>
        <c:manualLayout>
          <c:xMode val="edge"/>
          <c:yMode val="edge"/>
          <c:x val="0.3213587543134232"/>
          <c:y val="1.67504323984841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21451436575054"/>
          <c:y val="0.16531686818655095"/>
          <c:w val="0.52495729913257716"/>
          <c:h val="0.72519875004350309"/>
        </c:manualLayout>
      </c:layout>
      <c:pieChart>
        <c:varyColors val="1"/>
        <c:ser>
          <c:idx val="0"/>
          <c:order val="0"/>
          <c:tx>
            <c:strRef>
              <c:f>'Org Ex by Approp Data'!$A$1</c:f>
              <c:strCache>
                <c:ptCount val="1"/>
                <c:pt idx="0">
                  <c:v> Organizational Excellence by Appropriation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422-4354-B86B-EE9E636BD5F2}"/>
              </c:ext>
            </c:extLst>
          </c:dPt>
          <c:dPt>
            <c:idx val="1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422-4354-B86B-EE9E636BD5F2}"/>
              </c:ext>
            </c:extLst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422-4354-B86B-EE9E636BD5F2}"/>
              </c:ext>
            </c:extLst>
          </c:dPt>
          <c:dPt>
            <c:idx val="4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422-4354-B86B-EE9E636BD5F2}"/>
              </c:ext>
            </c:extLst>
          </c:dPt>
          <c:dPt>
            <c:idx val="5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422-4354-B86B-EE9E636BD5F2}"/>
              </c:ext>
            </c:extLst>
          </c:dPt>
          <c:dLbls>
            <c:dLbl>
              <c:idx val="0"/>
              <c:layout>
                <c:manualLayout>
                  <c:x val="-0.10385668239697836"/>
                  <c:y val="-0.1727916086443674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D19AF0DA-E371-49F7-BDF8-1283CB6EB24F}" type="VALUE">
                      <a:rPr lang="en-US"/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674330C-CA82-47DC-B6A7-BAF5725A11B8}" type="PERCENTAGE">
                      <a:rPr lang="en-US" baseline="0"/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04666702106272E-2"/>
                      <c:h val="0.103853383308604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22-4354-B86B-EE9E636BD5F2}"/>
                </c:ext>
              </c:extLst>
            </c:dLbl>
            <c:dLbl>
              <c:idx val="1"/>
              <c:layout>
                <c:manualLayout>
                  <c:x val="-1.4532438904860286E-2"/>
                  <c:y val="0.10091659588099544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algn="ctr"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201DDF87-5199-4919-955C-3E2D055A82D8}" type="VALUE"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algn="ctr"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</a:t>
                    </a:r>
                  </a:p>
                  <a:p>
                    <a:pPr algn="ctr"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151263922562929E-2"/>
                      <c:h val="9.631478673503304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422-4354-B86B-EE9E636BD5F2}"/>
                </c:ext>
              </c:extLst>
            </c:dLbl>
            <c:dLbl>
              <c:idx val="2"/>
              <c:layout>
                <c:manualLayout>
                  <c:x val="-2.2109842519685039E-2"/>
                  <c:y val="2.2818936426050193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9CC2DBD1-E9ED-45DB-A4A4-94C3E1E89F94}" type="VALUE">
                      <a:rPr lang="en-US"/>
                      <a:pPr algn="ctr"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pPr algn="ctr"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8C7AFA21-454A-40AA-9472-1509E570A60A}" type="PERCENTAGE">
                      <a:rPr lang="en-US" baseline="0"/>
                      <a:pPr algn="ctr"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422-4354-B86B-EE9E636BD5F2}"/>
                </c:ext>
              </c:extLst>
            </c:dLbl>
            <c:dLbl>
              <c:idx val="3"/>
              <c:layout>
                <c:manualLayout>
                  <c:x val="-6.7234314224697087E-3"/>
                  <c:y val="-5.096573584947532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$1.0</a:t>
                    </a:r>
                    <a:r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</a:t>
                    </a:r>
                  </a:p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CC928DE-F69B-402D-A647-301060330708}" type="PERCENTAGE"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157231643249556E-2"/>
                      <c:h val="9.246207393543123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422-4354-B86B-EE9E636BD5F2}"/>
                </c:ext>
              </c:extLst>
            </c:dLbl>
            <c:dLbl>
              <c:idx val="4"/>
              <c:layout>
                <c:manualLayout>
                  <c:x val="0.10584025946695433"/>
                  <c:y val="0.1206507670145568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CCF41FB-CBDE-48E3-A4CD-BFB578852407}" type="VALUE">
                      <a:rPr lang="en-US"/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62E86B9-016C-4164-A928-E2C130C0CE64}" type="PERCENTAGE">
                      <a:rPr lang="en-US" baseline="0"/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66606650472309E-2"/>
                      <c:h val="9.683267511699583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422-4354-B86B-EE9E636BD5F2}"/>
                </c:ext>
              </c:extLst>
            </c:dLbl>
            <c:dLbl>
              <c:idx val="5"/>
              <c:layout>
                <c:manualLayout>
                  <c:x val="-5.3200312518781177E-2"/>
                  <c:y val="6.9047399337872897E-3"/>
                </c:manualLayout>
              </c:layout>
              <c:tx>
                <c:rich>
                  <a:bodyPr/>
                  <a:lstStyle/>
                  <a:p>
                    <a:fld id="{5E96AF2F-5979-4F6A-8DB2-71A9274C8460}" type="VALUE">
                      <a:rPr lang="en-US"/>
                      <a:pPr/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fld id="{889DD8B7-B133-4F4E-B720-3817D1F34681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422-4354-B86B-EE9E636BD5F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('Org Ex by Approp Data'!$A$5:$A$8,'Org Ex by Approp Data'!$A$10:$A$11)</c:f>
              <c:strCache>
                <c:ptCount val="6"/>
                <c:pt idx="0">
                  <c:v> Agency Operations &amp; Award
   Management </c:v>
                </c:pt>
                <c:pt idx="1">
                  <c:v> Office of Inspector General </c:v>
                </c:pt>
                <c:pt idx="2">
                  <c:v> Office of the National Science Board </c:v>
                </c:pt>
                <c:pt idx="3">
                  <c:v> Major Research Equipment and 
    Facilities Construction </c:v>
                </c:pt>
                <c:pt idx="4">
                  <c:v> Research and Related Activities </c:v>
                </c:pt>
                <c:pt idx="5">
                  <c:v> Education and Human Resources </c:v>
                </c:pt>
              </c:strCache>
            </c:strRef>
          </c:cat>
          <c:val>
            <c:numRef>
              <c:f>('Org Ex by Approp Data'!$D$5:$D$8,'Org Ex by Approp Data'!$D$10:$D$11)</c:f>
              <c:numCache>
                <c:formatCode>"$"#,##0.00</c:formatCode>
                <c:ptCount val="6"/>
                <c:pt idx="0">
                  <c:v>345.64099999999996</c:v>
                </c:pt>
                <c:pt idx="1">
                  <c:v>17.850000000000001</c:v>
                </c:pt>
                <c:pt idx="2">
                  <c:v>4.21</c:v>
                </c:pt>
                <c:pt idx="3">
                  <c:v>1</c:v>
                </c:pt>
                <c:pt idx="4">
                  <c:v>138.6</c:v>
                </c:pt>
                <c:pt idx="5">
                  <c:v>17.760000000000002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22-4354-B86B-EE9E636BD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916119086305441"/>
          <c:y val="0.31562966063623643"/>
          <c:w val="0.23897462447505091"/>
          <c:h val="0.3422526995171377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2AFA5CF-9EF3-4E42-9458-DAC09D33116A}">
  <sheetPr/>
  <sheetViews>
    <sheetView tabSelected="1"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6389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844664-7306-45B8-B6F7-3E307BB091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0.37531</cdr:x>
      <cdr:y>0.0663</cdr:y>
    </cdr:from>
    <cdr:to>
      <cdr:x>0.56841</cdr:x>
      <cdr:y>0.09794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3000000}"/>
            </a:ext>
          </a:extLst>
        </cdr:cNvPr>
        <cdr:cNvSpPr txBox="1"/>
      </cdr:nvSpPr>
      <cdr:spPr>
        <a:xfrm xmlns:a="http://schemas.openxmlformats.org/drawingml/2006/main">
          <a:off x="3247669" y="415323"/>
          <a:ext cx="1670890" cy="1981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(Dollars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 Millions)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zoomScale="111" zoomScaleNormal="130" workbookViewId="0">
      <selection activeCell="F14" sqref="F14"/>
    </sheetView>
  </sheetViews>
  <sheetFormatPr defaultColWidth="8.7265625" defaultRowHeight="14" x14ac:dyDescent="0.3"/>
  <cols>
    <col min="1" max="1" width="28.6328125" style="1" bestFit="1" customWidth="1"/>
    <col min="2" max="4" width="9.7265625" style="1" customWidth="1"/>
    <col min="5" max="6" width="8.7265625" style="1" customWidth="1"/>
    <col min="7" max="7" width="3.81640625" style="1" customWidth="1"/>
    <col min="8" max="16384" width="8.7265625" style="1"/>
  </cols>
  <sheetData>
    <row r="1" spans="1:9" x14ac:dyDescent="0.3">
      <c r="A1" s="38" t="s">
        <v>5</v>
      </c>
      <c r="B1" s="38"/>
      <c r="C1" s="38"/>
      <c r="D1" s="38"/>
      <c r="E1" s="38"/>
      <c r="F1" s="38"/>
    </row>
    <row r="2" spans="1:9" ht="15" customHeight="1" thickBot="1" x14ac:dyDescent="0.35">
      <c r="A2" s="39" t="s">
        <v>6</v>
      </c>
      <c r="B2" s="39"/>
      <c r="C2" s="39"/>
      <c r="D2" s="39"/>
      <c r="E2" s="39"/>
      <c r="F2" s="39"/>
    </row>
    <row r="3" spans="1:9" s="8" customFormat="1" ht="27" customHeight="1" x14ac:dyDescent="0.25">
      <c r="A3" s="44"/>
      <c r="B3" s="40" t="s">
        <v>15</v>
      </c>
      <c r="C3" s="42" t="s">
        <v>14</v>
      </c>
      <c r="D3" s="46" t="s">
        <v>13</v>
      </c>
      <c r="E3" s="48" t="s">
        <v>16</v>
      </c>
      <c r="F3" s="49"/>
    </row>
    <row r="4" spans="1:9" s="8" customFormat="1" ht="12.5" x14ac:dyDescent="0.25">
      <c r="A4" s="45"/>
      <c r="B4" s="41"/>
      <c r="C4" s="43"/>
      <c r="D4" s="47"/>
      <c r="E4" s="19" t="s">
        <v>7</v>
      </c>
      <c r="F4" s="19" t="s">
        <v>8</v>
      </c>
    </row>
    <row r="5" spans="1:9" s="6" customFormat="1" ht="23" x14ac:dyDescent="0.35">
      <c r="A5" s="5" t="s">
        <v>11</v>
      </c>
      <c r="B5" s="20">
        <v>332.69131800000002</v>
      </c>
      <c r="C5" s="34">
        <v>0</v>
      </c>
      <c r="D5" s="20">
        <v>345.64099999999996</v>
      </c>
      <c r="E5" s="20">
        <f>D5-B5</f>
        <v>12.949681999999939</v>
      </c>
      <c r="F5" s="29">
        <f>IF(B5=0,"N/A",E5/B5)</f>
        <v>3.892401544425015E-2</v>
      </c>
      <c r="H5" s="9"/>
      <c r="I5" s="11"/>
    </row>
    <row r="6" spans="1:9" s="2" customFormat="1" ht="11.5" x14ac:dyDescent="0.25">
      <c r="A6" s="2" t="s">
        <v>0</v>
      </c>
      <c r="B6" s="26">
        <v>15.276467</v>
      </c>
      <c r="C6" s="33">
        <v>0</v>
      </c>
      <c r="D6" s="21">
        <v>17.850000000000001</v>
      </c>
      <c r="E6" s="26">
        <f t="shared" ref="E6:E13" si="0">D6-B6</f>
        <v>2.5735330000000012</v>
      </c>
      <c r="F6" s="29">
        <f t="shared" ref="F6:F13" si="1">IF(B6=0,"N/A",E6/B6)</f>
        <v>0.16846388631612277</v>
      </c>
      <c r="H6" s="10"/>
      <c r="I6" s="12"/>
    </row>
    <row r="7" spans="1:9" s="2" customFormat="1" ht="11.5" x14ac:dyDescent="0.25">
      <c r="A7" s="2" t="s">
        <v>12</v>
      </c>
      <c r="B7" s="26">
        <v>4.3229350000000002</v>
      </c>
      <c r="C7" s="33">
        <v>0</v>
      </c>
      <c r="D7" s="21">
        <v>4.21</v>
      </c>
      <c r="E7" s="26">
        <f t="shared" si="0"/>
        <v>-0.11293500000000023</v>
      </c>
      <c r="F7" s="30">
        <f t="shared" si="1"/>
        <v>-2.6124612098030672E-2</v>
      </c>
      <c r="H7" s="10"/>
      <c r="I7" s="12"/>
    </row>
    <row r="8" spans="1:9" s="8" customFormat="1" ht="23" x14ac:dyDescent="0.25">
      <c r="A8" s="13" t="s">
        <v>10</v>
      </c>
      <c r="B8" s="27">
        <v>0.31961000000000001</v>
      </c>
      <c r="C8" s="33">
        <v>0</v>
      </c>
      <c r="D8" s="22">
        <v>1</v>
      </c>
      <c r="E8" s="27">
        <f t="shared" si="0"/>
        <v>0.68039000000000005</v>
      </c>
      <c r="F8" s="30">
        <f t="shared" si="1"/>
        <v>2.1288132411376366</v>
      </c>
      <c r="H8" s="10"/>
      <c r="I8" s="12"/>
    </row>
    <row r="9" spans="1:9" s="2" customFormat="1" ht="11.5" x14ac:dyDescent="0.25">
      <c r="A9" s="2" t="s">
        <v>9</v>
      </c>
      <c r="B9" s="26"/>
      <c r="C9" s="33"/>
      <c r="D9" s="23"/>
      <c r="E9" s="26"/>
      <c r="F9" s="29"/>
      <c r="H9" s="10"/>
      <c r="I9" s="12"/>
    </row>
    <row r="10" spans="1:9" s="2" customFormat="1" ht="11.5" x14ac:dyDescent="0.25">
      <c r="A10" s="4" t="s">
        <v>1</v>
      </c>
      <c r="B10" s="26">
        <v>127.425141</v>
      </c>
      <c r="C10" s="33">
        <v>0</v>
      </c>
      <c r="D10" s="23">
        <v>138.6</v>
      </c>
      <c r="E10" s="26">
        <f t="shared" si="0"/>
        <v>11.174858999999998</v>
      </c>
      <c r="F10" s="29">
        <f t="shared" si="1"/>
        <v>8.7697442689115793E-2</v>
      </c>
      <c r="H10" s="10"/>
      <c r="I10" s="12"/>
    </row>
    <row r="11" spans="1:9" s="2" customFormat="1" ht="11.5" x14ac:dyDescent="0.25">
      <c r="A11" s="3" t="s">
        <v>2</v>
      </c>
      <c r="B11" s="28">
        <v>17.450706</v>
      </c>
      <c r="C11" s="35">
        <v>0</v>
      </c>
      <c r="D11" s="23">
        <v>17.760000000000002</v>
      </c>
      <c r="E11" s="26">
        <f t="shared" si="0"/>
        <v>0.30929400000000129</v>
      </c>
      <c r="F11" s="29">
        <f t="shared" si="1"/>
        <v>1.7723867446967547E-2</v>
      </c>
      <c r="H11" s="10"/>
      <c r="I11" s="12"/>
    </row>
    <row r="12" spans="1:9" s="15" customFormat="1" ht="14.5" thickBot="1" x14ac:dyDescent="0.35">
      <c r="A12" s="14" t="s">
        <v>3</v>
      </c>
      <c r="B12" s="24">
        <f>B10+B11</f>
        <v>144.87584699999999</v>
      </c>
      <c r="C12" s="36">
        <f>C10+C11</f>
        <v>0</v>
      </c>
      <c r="D12" s="24">
        <f>D10+D11</f>
        <v>156.35999999999999</v>
      </c>
      <c r="E12" s="24">
        <f t="shared" si="0"/>
        <v>11.484152999999992</v>
      </c>
      <c r="F12" s="31">
        <f t="shared" si="1"/>
        <v>7.9268927414795326E-2</v>
      </c>
      <c r="H12" s="16"/>
      <c r="I12" s="17"/>
    </row>
    <row r="13" spans="1:9" s="15" customFormat="1" ht="14.5" thickBot="1" x14ac:dyDescent="0.35">
      <c r="A13" s="18" t="s">
        <v>4</v>
      </c>
      <c r="B13" s="25">
        <f>SUM(B5:B8,B12)</f>
        <v>497.486177</v>
      </c>
      <c r="C13" s="37">
        <f>SUM(C5:C8,C12)</f>
        <v>0</v>
      </c>
      <c r="D13" s="25">
        <f>SUM(D5:D8,D12)</f>
        <v>525.06099999999992</v>
      </c>
      <c r="E13" s="25">
        <f t="shared" si="0"/>
        <v>27.574822999999924</v>
      </c>
      <c r="F13" s="32">
        <f t="shared" si="1"/>
        <v>5.5428319971189723E-2</v>
      </c>
    </row>
    <row r="14" spans="1:9" x14ac:dyDescent="0.3">
      <c r="A14" s="7"/>
    </row>
    <row r="16" spans="1:9" ht="19.5" customHeight="1" x14ac:dyDescent="0.3"/>
    <row r="34" ht="9.65" customHeight="1" x14ac:dyDescent="0.3"/>
  </sheetData>
  <mergeCells count="7">
    <mergeCell ref="A1:F1"/>
    <mergeCell ref="A2:F2"/>
    <mergeCell ref="B3:B4"/>
    <mergeCell ref="C3:C4"/>
    <mergeCell ref="A3:A4"/>
    <mergeCell ref="D3:D4"/>
    <mergeCell ref="E3:F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Org Ex by Approp Data</vt:lpstr>
      <vt:lpstr>Org Ex by Approp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2016-01-12T16:52:38Z</cp:lastPrinted>
  <dcterms:created xsi:type="dcterms:W3CDTF">2014-03-20T19:20:58Z</dcterms:created>
  <dcterms:modified xsi:type="dcterms:W3CDTF">2020-02-07T12:10:05Z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