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115" windowHeight="9975"/>
  </bookViews>
  <sheets>
    <sheet name="EHR Subactivity Funding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F5" i="2"/>
  <c r="E5"/>
  <c r="D5"/>
  <c r="C5"/>
  <c r="B5"/>
  <c r="F4"/>
  <c r="E4"/>
  <c r="D4"/>
  <c r="C4"/>
  <c r="B4"/>
  <c r="F2"/>
  <c r="E2"/>
  <c r="D2"/>
  <c r="C2"/>
  <c r="B2"/>
</calcChain>
</file>

<file path=xl/sharedStrings.xml><?xml version="1.0" encoding="utf-8"?>
<sst xmlns="http://schemas.openxmlformats.org/spreadsheetml/2006/main" count="13" uniqueCount="13">
  <si>
    <t>FY06</t>
  </si>
  <si>
    <t>FY07</t>
  </si>
  <si>
    <t>FY08</t>
  </si>
  <si>
    <t>FY09</t>
  </si>
  <si>
    <t>FY10</t>
  </si>
  <si>
    <t>FY11</t>
  </si>
  <si>
    <t>FY12</t>
  </si>
  <si>
    <t>FY13</t>
  </si>
  <si>
    <t>DUE</t>
  </si>
  <si>
    <t>DGE</t>
  </si>
  <si>
    <t>HRD</t>
  </si>
  <si>
    <t>DRL</t>
  </si>
  <si>
    <t>FY 2009 funding reflects both the FY 2009 omnibus appropriation and funding provided through the American Recovery and Reinvestment Act of 2009 (P.L. 111-5).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</si>
</sst>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38" fontId="1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0" fontId="0" fillId="0" borderId="0" xfId="0" applyBorder="1"/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2" fontId="0" fillId="0" borderId="0" xfId="0" applyNumberFormat="1" applyBorder="1"/>
    <xf numFmtId="38" fontId="0" fillId="0" borderId="1" xfId="0" applyNumberFormat="1" applyBorder="1"/>
    <xf numFmtId="8" fontId="0" fillId="0" borderId="0" xfId="0" applyNumberFormat="1" applyBorder="1"/>
    <xf numFmtId="38" fontId="0" fillId="0" borderId="0" xfId="0" applyNumberFormat="1" applyBorder="1"/>
    <xf numFmtId="165" fontId="0" fillId="0" borderId="0" xfId="0" applyNumberFormat="1" applyBorder="1"/>
    <xf numFmtId="8" fontId="2" fillId="0" borderId="0" xfId="0" applyNumberFormat="1" applyFont="1" applyBorder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899">
                <a:latin typeface="Times New Roman" pitchFamily="18" charset="0"/>
                <a:cs typeface="Times New Roman" pitchFamily="18" charset="0"/>
              </a:rPr>
              <a:t>EHR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899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8953291115935265"/>
          <c:y val="4.9662259198732434E-2"/>
        </c:manualLayout>
      </c:layout>
    </c:title>
    <c:plotArea>
      <c:layout>
        <c:manualLayout>
          <c:layoutTarget val="inner"/>
          <c:xMode val="edge"/>
          <c:yMode val="edge"/>
          <c:x val="7.2537200985822434E-2"/>
          <c:y val="0.19244652305223814"/>
          <c:w val="0.71880653931711502"/>
          <c:h val="0.68590897835885789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DUE</c:v>
                </c:pt>
              </c:strCache>
            </c:strRef>
          </c:tx>
          <c:spPr>
            <a:ln w="12689"/>
          </c:spPr>
          <c:cat>
            <c:strRef>
              <c:f>Data!$B$1:$I$1</c:f>
              <c:strCache>
                <c:ptCount val="8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</c:strCache>
            </c:strRef>
          </c:cat>
          <c:val>
            <c:numRef>
              <c:f>Data!$B$2:$I$2</c:f>
              <c:numCache>
                <c:formatCode>General</c:formatCode>
                <c:ptCount val="8"/>
                <c:pt idx="0">
                  <c:v>188.06</c:v>
                </c:pt>
                <c:pt idx="1">
                  <c:v>157.28</c:v>
                </c:pt>
                <c:pt idx="2">
                  <c:v>200.56</c:v>
                </c:pt>
                <c:pt idx="3">
                  <c:v>291.99</c:v>
                </c:pt>
                <c:pt idx="4">
                  <c:v>223.75</c:v>
                </c:pt>
                <c:pt idx="5">
                  <c:v>217.28</c:v>
                </c:pt>
                <c:pt idx="6">
                  <c:v>235.65</c:v>
                </c:pt>
                <c:pt idx="7">
                  <c:v>246.65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DGE</c:v>
                </c:pt>
              </c:strCache>
            </c:strRef>
          </c:tx>
          <c:spPr>
            <a:ln w="12689"/>
          </c:spPr>
          <c:cat>
            <c:strRef>
              <c:f>Data!$B$1:$I$1</c:f>
              <c:strCache>
                <c:ptCount val="8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</c:strCache>
            </c:strRef>
          </c:cat>
          <c:val>
            <c:numRef>
              <c:f>Data!$B$3:$I$3</c:f>
              <c:numCache>
                <c:formatCode>General</c:formatCode>
                <c:ptCount val="8"/>
                <c:pt idx="0">
                  <c:v>153.07</c:v>
                </c:pt>
                <c:pt idx="1">
                  <c:v>155.9</c:v>
                </c:pt>
                <c:pt idx="2">
                  <c:v>159.59</c:v>
                </c:pt>
                <c:pt idx="3">
                  <c:v>181.67</c:v>
                </c:pt>
                <c:pt idx="4">
                  <c:v>181.43</c:v>
                </c:pt>
                <c:pt idx="5">
                  <c:v>176.58</c:v>
                </c:pt>
                <c:pt idx="6">
                  <c:v>173.29</c:v>
                </c:pt>
                <c:pt idx="7">
                  <c:v>184.82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HRD</c:v>
                </c:pt>
              </c:strCache>
            </c:strRef>
          </c:tx>
          <c:spPr>
            <a:ln w="12689"/>
          </c:spPr>
          <c:cat>
            <c:strRef>
              <c:f>Data!$B$1:$I$1</c:f>
              <c:strCache>
                <c:ptCount val="8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</c:strCache>
            </c:strRef>
          </c:cat>
          <c:val>
            <c:numRef>
              <c:f>Data!$B$4:$I$4</c:f>
              <c:numCache>
                <c:formatCode>General</c:formatCode>
                <c:ptCount val="8"/>
                <c:pt idx="0">
                  <c:v>124.12</c:v>
                </c:pt>
                <c:pt idx="1">
                  <c:v>127.53</c:v>
                </c:pt>
                <c:pt idx="2">
                  <c:v>145.94</c:v>
                </c:pt>
                <c:pt idx="3">
                  <c:v>169.18</c:v>
                </c:pt>
                <c:pt idx="4">
                  <c:v>149.16000000000003</c:v>
                </c:pt>
                <c:pt idx="5">
                  <c:v>144.71</c:v>
                </c:pt>
                <c:pt idx="6">
                  <c:v>129.63</c:v>
                </c:pt>
                <c:pt idx="7">
                  <c:v>134.63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DRL</c:v>
                </c:pt>
              </c:strCache>
            </c:strRef>
          </c:tx>
          <c:spPr>
            <a:ln w="12689"/>
          </c:spPr>
          <c:cat>
            <c:strRef>
              <c:f>Data!$B$1:$I$1</c:f>
              <c:strCache>
                <c:ptCount val="8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</c:strCache>
            </c:strRef>
          </c:cat>
          <c:val>
            <c:numRef>
              <c:f>Data!$B$5:$I$5</c:f>
              <c:numCache>
                <c:formatCode>General</c:formatCode>
                <c:ptCount val="8"/>
                <c:pt idx="0">
                  <c:v>235.01000000000002</c:v>
                </c:pt>
                <c:pt idx="1">
                  <c:v>254.94</c:v>
                </c:pt>
                <c:pt idx="2">
                  <c:v>260.17</c:v>
                </c:pt>
                <c:pt idx="3">
                  <c:v>287.67</c:v>
                </c:pt>
                <c:pt idx="4">
                  <c:v>318.42</c:v>
                </c:pt>
                <c:pt idx="5">
                  <c:v>322.47000000000003</c:v>
                </c:pt>
                <c:pt idx="6" formatCode="0.00">
                  <c:v>290.43</c:v>
                </c:pt>
                <c:pt idx="7">
                  <c:v>309.51</c:v>
                </c:pt>
              </c:numCache>
            </c:numRef>
          </c:val>
        </c:ser>
        <c:marker val="1"/>
        <c:axId val="129981056"/>
        <c:axId val="129991040"/>
      </c:lineChart>
      <c:catAx>
        <c:axId val="129981056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9991040"/>
        <c:crosses val="autoZero"/>
        <c:auto val="1"/>
        <c:lblAlgn val="ctr"/>
        <c:lblOffset val="100"/>
        <c:tickLblSkip val="1"/>
        <c:tickMarkSkip val="1"/>
      </c:catAx>
      <c:valAx>
        <c:axId val="129991040"/>
        <c:scaling>
          <c:orientation val="minMax"/>
          <c:max val="40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99810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3597744409191921"/>
          <c:y val="0.27029317090080734"/>
          <c:w val="0.11871104203328646"/>
          <c:h val="0.42677165354330726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446405</xdr:colOff>
      <xdr:row>11</xdr:row>
      <xdr:rowOff>20320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13"/>
  <sheetViews>
    <sheetView showGridLines="0" tabSelected="1" workbookViewId="0">
      <selection activeCell="E16" sqref="E16"/>
    </sheetView>
  </sheetViews>
  <sheetFormatPr defaultRowHeight="15"/>
  <sheetData>
    <row r="13" spans="1:8" ht="32.25" customHeight="1">
      <c r="A13" s="19" t="s">
        <v>12</v>
      </c>
      <c r="B13" s="19"/>
      <c r="C13" s="19"/>
      <c r="D13" s="19"/>
      <c r="E13" s="19"/>
      <c r="F13" s="19"/>
      <c r="G13" s="19"/>
      <c r="H13" s="19"/>
    </row>
  </sheetData>
  <mergeCells count="1">
    <mergeCell ref="A13:H1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6" sqref="A6:XFD6"/>
    </sheetView>
  </sheetViews>
  <sheetFormatPr defaultRowHeight="15"/>
  <cols>
    <col min="1" max="1" width="8.85546875" customWidth="1"/>
    <col min="2" max="2" width="10" customWidth="1"/>
    <col min="3" max="3" width="10.28515625" customWidth="1"/>
    <col min="4" max="4" width="12.140625" bestFit="1" customWidth="1"/>
    <col min="5" max="5" width="11.140625" customWidth="1"/>
    <col min="6" max="7" width="11.85546875" customWidth="1"/>
    <col min="8" max="8" width="9.42578125" bestFit="1" customWidth="1"/>
    <col min="9" max="9" width="10.7109375" customWidth="1"/>
  </cols>
  <sheetData>
    <row r="1" spans="1:9" ht="26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3" t="s">
        <v>6</v>
      </c>
      <c r="I1" s="1" t="s">
        <v>7</v>
      </c>
    </row>
    <row r="2" spans="1:9" ht="15.75">
      <c r="A2" s="4" t="s">
        <v>8</v>
      </c>
      <c r="B2" s="5">
        <f>211.86-19.43-4.37</f>
        <v>188.06</v>
      </c>
      <c r="C2" s="5">
        <f>204.96-45.95-1.73</f>
        <v>157.28</v>
      </c>
      <c r="D2" s="5">
        <f>254-47.87-5.57</f>
        <v>200.56</v>
      </c>
      <c r="E2" s="5">
        <f>368.08-9.95-60.99-5.15</f>
        <v>291.99</v>
      </c>
      <c r="F2" s="5">
        <f>292.35-57.93-5.49-5.18</f>
        <v>223.75</v>
      </c>
      <c r="G2" s="5">
        <v>217.28</v>
      </c>
      <c r="H2" s="5">
        <v>235.65</v>
      </c>
      <c r="I2" s="5">
        <v>246.65</v>
      </c>
    </row>
    <row r="3" spans="1:9" ht="15.75">
      <c r="A3" s="4" t="s">
        <v>9</v>
      </c>
      <c r="B3" s="5">
        <v>153.07</v>
      </c>
      <c r="C3" s="5">
        <v>155.9</v>
      </c>
      <c r="D3" s="5">
        <v>159.59</v>
      </c>
      <c r="E3" s="5">
        <v>181.67</v>
      </c>
      <c r="F3" s="5">
        <v>181.43</v>
      </c>
      <c r="G3" s="5">
        <v>176.58</v>
      </c>
      <c r="H3" s="5">
        <v>173.29</v>
      </c>
      <c r="I3" s="5">
        <v>184.82</v>
      </c>
    </row>
    <row r="4" spans="1:9" ht="15.75">
      <c r="A4" s="4" t="s">
        <v>10</v>
      </c>
      <c r="B4" s="5">
        <f>119.75+4.37</f>
        <v>124.12</v>
      </c>
      <c r="C4" s="5">
        <f>125.8+1.73</f>
        <v>127.53</v>
      </c>
      <c r="D4" s="5">
        <f>140.37+5.57</f>
        <v>145.94</v>
      </c>
      <c r="E4" s="5">
        <f>154.08+9.95+5.15</f>
        <v>169.18</v>
      </c>
      <c r="F4" s="5">
        <f>138.49+5.49+5.18</f>
        <v>149.16000000000003</v>
      </c>
      <c r="G4" s="5">
        <v>144.71</v>
      </c>
      <c r="H4" s="5">
        <v>129.63</v>
      </c>
      <c r="I4" s="5">
        <v>134.63</v>
      </c>
    </row>
    <row r="5" spans="1:9" ht="15.75">
      <c r="A5" s="4" t="s">
        <v>11</v>
      </c>
      <c r="B5" s="5">
        <f>215.58+19.43</f>
        <v>235.01000000000002</v>
      </c>
      <c r="C5" s="5">
        <f>208.99+45.95</f>
        <v>254.94</v>
      </c>
      <c r="D5" s="5">
        <f>212.3+47.87</f>
        <v>260.17</v>
      </c>
      <c r="E5" s="5">
        <f>226.68+60.99</f>
        <v>287.67</v>
      </c>
      <c r="F5" s="5">
        <f>260.49+57.93</f>
        <v>318.42</v>
      </c>
      <c r="G5" s="5">
        <v>322.47000000000003</v>
      </c>
      <c r="H5" s="6">
        <v>290.43</v>
      </c>
      <c r="I5" s="5">
        <v>309.51</v>
      </c>
    </row>
    <row r="7" spans="1:9">
      <c r="C7" s="7"/>
      <c r="D7" s="7"/>
      <c r="E7" s="7"/>
      <c r="F7" s="7"/>
      <c r="G7" s="7"/>
      <c r="H7" s="7"/>
    </row>
    <row r="8" spans="1:9">
      <c r="C8" s="7"/>
      <c r="D8" s="7"/>
      <c r="E8" s="7"/>
      <c r="F8" s="7"/>
      <c r="G8" s="7"/>
      <c r="H8" s="7"/>
    </row>
    <row r="9" spans="1:9" ht="15.75">
      <c r="C9" s="7"/>
      <c r="D9" s="8"/>
      <c r="E9" s="8"/>
      <c r="F9" s="8"/>
      <c r="G9" s="8"/>
      <c r="H9" s="9"/>
      <c r="I9" s="10"/>
    </row>
    <row r="10" spans="1:9" ht="15.75">
      <c r="C10" s="7"/>
      <c r="D10" s="11"/>
      <c r="E10" s="11"/>
      <c r="F10" s="12"/>
      <c r="G10" s="12"/>
      <c r="H10" s="7"/>
    </row>
    <row r="11" spans="1:9" ht="15.75">
      <c r="C11" s="7"/>
      <c r="D11" s="11"/>
      <c r="E11" s="11"/>
      <c r="F11" s="12"/>
      <c r="G11" s="13"/>
      <c r="H11" s="7"/>
    </row>
    <row r="12" spans="1:9" ht="15.75">
      <c r="A12" s="14"/>
      <c r="B12" s="15"/>
      <c r="C12" s="15"/>
      <c r="D12" s="11"/>
      <c r="E12" s="11"/>
      <c r="F12" s="12"/>
      <c r="G12" s="12"/>
      <c r="H12" s="7"/>
    </row>
    <row r="13" spans="1:9" ht="15.75">
      <c r="A13" s="16"/>
      <c r="B13" s="15"/>
      <c r="C13" s="15"/>
      <c r="D13" s="11"/>
      <c r="E13" s="11"/>
      <c r="F13" s="12"/>
      <c r="G13" s="12"/>
      <c r="H13" s="7"/>
    </row>
    <row r="14" spans="1:9" ht="15.75">
      <c r="A14" s="16"/>
      <c r="B14" s="15"/>
      <c r="C14" s="15"/>
      <c r="D14" s="11"/>
      <c r="E14" s="11"/>
      <c r="F14" s="12"/>
      <c r="G14" s="12"/>
      <c r="H14" s="7"/>
    </row>
    <row r="15" spans="1:9" ht="15.75">
      <c r="A15" s="16"/>
      <c r="B15" s="15"/>
      <c r="C15" s="15"/>
      <c r="D15" s="11"/>
      <c r="E15" s="11"/>
      <c r="F15" s="12"/>
      <c r="G15" s="12"/>
      <c r="H15" s="7"/>
    </row>
    <row r="16" spans="1:9" ht="15.75">
      <c r="A16" s="7"/>
      <c r="B16" s="17"/>
      <c r="C16" s="17"/>
      <c r="D16" s="18"/>
      <c r="E16" s="18"/>
      <c r="F16" s="18"/>
      <c r="G16" s="18"/>
      <c r="H16" s="7"/>
    </row>
    <row r="17" spans="1:8">
      <c r="A17" s="7"/>
      <c r="B17" s="7"/>
      <c r="C17" s="7"/>
      <c r="D17" s="7"/>
      <c r="E17" s="7"/>
      <c r="F17" s="7"/>
      <c r="G17" s="7"/>
      <c r="H1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EHR Subactivity Funding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dcterms:created xsi:type="dcterms:W3CDTF">2012-02-07T21:19:23Z</dcterms:created>
  <dcterms:modified xsi:type="dcterms:W3CDTF">2012-02-07T21:28:06Z</dcterms:modified>
</cp:coreProperties>
</file>