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225" windowHeight="8280"/>
  </bookViews>
  <sheets>
    <sheet name="RI" sheetId="1" r:id="rId1"/>
  </sheets>
  <calcPr calcId="125725"/>
</workbook>
</file>

<file path=xl/calcChain.xml><?xml version="1.0" encoding="utf-8"?>
<calcChain xmlns="http://schemas.openxmlformats.org/spreadsheetml/2006/main">
  <c r="I48" i="1"/>
  <c r="J48" s="1"/>
  <c r="H48"/>
  <c r="G48"/>
  <c r="I47"/>
  <c r="J47" s="1"/>
  <c r="H47"/>
  <c r="G47"/>
  <c r="I46"/>
  <c r="J46" s="1"/>
  <c r="H46"/>
  <c r="G46"/>
  <c r="I45"/>
  <c r="J45" s="1"/>
  <c r="H45"/>
  <c r="G45"/>
  <c r="I44"/>
  <c r="J44" s="1"/>
  <c r="H44"/>
  <c r="G44"/>
  <c r="I43"/>
  <c r="J43" s="1"/>
  <c r="H43"/>
  <c r="G43"/>
  <c r="I42"/>
  <c r="J42" s="1"/>
  <c r="H42"/>
  <c r="G42"/>
  <c r="I41"/>
  <c r="J41" s="1"/>
  <c r="H41"/>
  <c r="G41"/>
  <c r="I40"/>
  <c r="J40" s="1"/>
  <c r="H40"/>
  <c r="G40"/>
  <c r="I39"/>
  <c r="J39" s="1"/>
  <c r="H39"/>
  <c r="G39"/>
  <c r="I38"/>
  <c r="J38" s="1"/>
  <c r="H38"/>
  <c r="G38"/>
  <c r="I37"/>
  <c r="J37" s="1"/>
  <c r="H37"/>
  <c r="G37"/>
  <c r="I36"/>
  <c r="J36" s="1"/>
  <c r="C36"/>
  <c r="G36" s="1"/>
  <c r="J35"/>
  <c r="I35"/>
  <c r="G35"/>
  <c r="H35" s="1"/>
  <c r="J34"/>
  <c r="I34"/>
  <c r="C34"/>
  <c r="I33"/>
  <c r="J33" s="1"/>
  <c r="G33"/>
  <c r="H33" s="1"/>
  <c r="C33"/>
  <c r="I32"/>
  <c r="J32" s="1"/>
  <c r="H32"/>
  <c r="G32"/>
  <c r="J30"/>
  <c r="I30"/>
  <c r="H30"/>
  <c r="G30"/>
  <c r="J29"/>
  <c r="I29"/>
  <c r="H29"/>
  <c r="G29"/>
  <c r="J28"/>
  <c r="I28"/>
  <c r="H28"/>
  <c r="G28"/>
  <c r="J27"/>
  <c r="I27"/>
  <c r="H27"/>
  <c r="G27"/>
  <c r="J26"/>
  <c r="I26"/>
  <c r="H26"/>
  <c r="G26"/>
  <c r="J25"/>
  <c r="I25"/>
  <c r="H25"/>
  <c r="G25"/>
  <c r="J24"/>
  <c r="I24"/>
  <c r="H24"/>
  <c r="G24"/>
  <c r="J23"/>
  <c r="I23"/>
  <c r="H23"/>
  <c r="G23"/>
  <c r="J22"/>
  <c r="I22"/>
  <c r="H22"/>
  <c r="G22"/>
  <c r="J21"/>
  <c r="I21"/>
  <c r="H21"/>
  <c r="G21"/>
  <c r="J20"/>
  <c r="I20"/>
  <c r="H20"/>
  <c r="G20"/>
  <c r="J19"/>
  <c r="I19"/>
  <c r="H19"/>
  <c r="G19"/>
  <c r="J18"/>
  <c r="I18"/>
  <c r="H18"/>
  <c r="G18"/>
  <c r="J17"/>
  <c r="I17"/>
  <c r="H17"/>
  <c r="G17"/>
  <c r="J16"/>
  <c r="I16"/>
  <c r="H16"/>
  <c r="G16"/>
  <c r="J15"/>
  <c r="I15"/>
  <c r="H15"/>
  <c r="G15"/>
  <c r="J14"/>
  <c r="I14"/>
  <c r="H14"/>
  <c r="G14"/>
  <c r="J13"/>
  <c r="I13"/>
  <c r="H13"/>
  <c r="G13"/>
  <c r="J12"/>
  <c r="I12"/>
  <c r="H12"/>
  <c r="G12"/>
  <c r="J11"/>
  <c r="I11"/>
  <c r="H11"/>
  <c r="G11"/>
  <c r="J10"/>
  <c r="I10"/>
  <c r="H10"/>
  <c r="G10"/>
  <c r="J9"/>
  <c r="I9"/>
  <c r="C9"/>
  <c r="G9" s="1"/>
  <c r="H9" s="1"/>
  <c r="H34" l="1"/>
  <c r="G34"/>
  <c r="H36"/>
</calcChain>
</file>

<file path=xl/sharedStrings.xml><?xml version="1.0" encoding="utf-8"?>
<sst xmlns="http://schemas.openxmlformats.org/spreadsheetml/2006/main" count="66" uniqueCount="64">
  <si>
    <t>National Science Foundation</t>
  </si>
  <si>
    <t>Research Infrastructure Summary</t>
  </si>
  <si>
    <t>FY 2012 Request to Congress</t>
  </si>
  <si>
    <t>(Dollars in Millions)</t>
  </si>
  <si>
    <t>FY 2010 Omnibus Actual</t>
  </si>
  <si>
    <t>FY 2010 ARRA Actual</t>
  </si>
  <si>
    <r>
      <t>FY 2010
Enacted/
Annualized
FY 2011 CR</t>
    </r>
    <r>
      <rPr>
        <b/>
        <vertAlign val="superscript"/>
        <sz val="11"/>
        <rFont val="Times New Roman"/>
        <family val="1"/>
      </rPr>
      <t>1</t>
    </r>
  </si>
  <si>
    <t>FY 2012 Request</t>
  </si>
  <si>
    <t>FY 2012 Request change over:</t>
  </si>
  <si>
    <t>FY 2010
Omnibus Actual</t>
  </si>
  <si>
    <t>FY 2010 Enacted</t>
  </si>
  <si>
    <t>Amount</t>
  </si>
  <si>
    <t>Percent</t>
  </si>
  <si>
    <t>Facilities</t>
  </si>
  <si>
    <t>Academic Research Fleet</t>
  </si>
  <si>
    <t xml:space="preserve">    Regional Class Research Vessels</t>
  </si>
  <si>
    <t xml:space="preserve">     RHOV Construction (R/V Alvin Replacement)</t>
  </si>
  <si>
    <t xml:space="preserve">     R/V Langseth Construction (R/V Ewing Replacement)</t>
  </si>
  <si>
    <t xml:space="preserve">    Ship Operations and Upgrades</t>
  </si>
  <si>
    <r>
      <t>Academic Research Infrastructure</t>
    </r>
    <r>
      <rPr>
        <vertAlign val="superscript"/>
        <sz val="11"/>
        <rFont val="Times New Roman"/>
        <family val="1"/>
      </rPr>
      <t>2</t>
    </r>
  </si>
  <si>
    <t>Cornell High Energy Synchrotron Source (CHESS) \ Cornell
    Electron Storage Ring (CESR)</t>
  </si>
  <si>
    <t>EarthScope: USArray, SAFOD, PBO</t>
  </si>
  <si>
    <t>Gemini Observatory</t>
  </si>
  <si>
    <t>Incorporated Research Institutions for Seismology</t>
  </si>
  <si>
    <t>Integrated Ocean Drilling Program</t>
  </si>
  <si>
    <t>Large Hadron Collider</t>
  </si>
  <si>
    <t>Laser Interferometer Gravitational Wave Observatory</t>
  </si>
  <si>
    <t>National Astronomy &amp; Ionosphere Center</t>
  </si>
  <si>
    <t>National High Magnetic Field Laboratory</t>
  </si>
  <si>
    <t>National Nanotechnology Infrastructure Network (NNIN)</t>
  </si>
  <si>
    <t>National Solar Observatory</t>
  </si>
  <si>
    <t>National Superconducting Cyclotron Laboratory</t>
  </si>
  <si>
    <t>Network for Earthquake Engineering Simulation</t>
  </si>
  <si>
    <r>
      <t>Other Facilities</t>
    </r>
    <r>
      <rPr>
        <vertAlign val="superscript"/>
        <sz val="11"/>
        <rFont val="Times New Roman"/>
        <family val="1"/>
      </rPr>
      <t>3</t>
    </r>
  </si>
  <si>
    <r>
      <t>Polar Facilities and Logistics</t>
    </r>
    <r>
      <rPr>
        <vertAlign val="superscript"/>
        <sz val="11"/>
        <rFont val="Times New Roman"/>
        <family val="1"/>
      </rPr>
      <t>4</t>
    </r>
  </si>
  <si>
    <t>Other Facilities Investments</t>
  </si>
  <si>
    <r>
      <t>Major Research Equipment &amp; Facilities Construction</t>
    </r>
    <r>
      <rPr>
        <vertAlign val="superscript"/>
        <sz val="11"/>
        <rFont val="Times New Roman"/>
        <family val="1"/>
      </rPr>
      <t>5</t>
    </r>
  </si>
  <si>
    <r>
      <t>Pre-construction Planning</t>
    </r>
    <r>
      <rPr>
        <vertAlign val="superscript"/>
        <sz val="11"/>
        <rFont val="Times New Roman"/>
        <family val="1"/>
      </rPr>
      <t>6,7</t>
    </r>
  </si>
  <si>
    <t>Federally Funded R&amp;D Centers</t>
  </si>
  <si>
    <t>National Center for Atmospheric Research</t>
  </si>
  <si>
    <r>
      <t>National Optical Astronomy Observatories</t>
    </r>
    <r>
      <rPr>
        <vertAlign val="superscript"/>
        <sz val="11"/>
        <rFont val="Times New Roman"/>
        <family val="1"/>
      </rPr>
      <t>7</t>
    </r>
  </si>
  <si>
    <r>
      <t>National Radio Astronomy Observatories</t>
    </r>
    <r>
      <rPr>
        <vertAlign val="superscript"/>
        <sz val="11"/>
        <rFont val="Times New Roman"/>
        <family val="1"/>
      </rPr>
      <t>8</t>
    </r>
  </si>
  <si>
    <t>Science and Technology Policy Institute</t>
  </si>
  <si>
    <t>Other Research Instrumentation and Infrastructure</t>
  </si>
  <si>
    <t>Major Research Instrumentation</t>
  </si>
  <si>
    <t>National STEM Education Distributed Learning</t>
  </si>
  <si>
    <t>Networking &amp; Computational Resources Infrastructure &amp; Services</t>
  </si>
  <si>
    <t>Polar Environment, Health &amp; Safety</t>
  </si>
  <si>
    <r>
      <t>Research Resources</t>
    </r>
    <r>
      <rPr>
        <vertAlign val="superscript"/>
        <sz val="11"/>
        <rFont val="Times New Roman"/>
        <family val="1"/>
      </rPr>
      <t>9</t>
    </r>
  </si>
  <si>
    <r>
      <t>National Center for Science &amp; Engineering Statistics</t>
    </r>
    <r>
      <rPr>
        <vertAlign val="superscript"/>
        <sz val="11"/>
        <rFont val="Times New Roman"/>
        <family val="1"/>
      </rPr>
      <t>10</t>
    </r>
  </si>
  <si>
    <t>Subtotal, Research Infrastructure Support</t>
  </si>
  <si>
    <t>Research Infrastructure Stewardship Offset</t>
  </si>
  <si>
    <t>RESEARCH INFRASTRUCTURE TOTAL</t>
  </si>
  <si>
    <t>Totals may not add due to rounding.</t>
  </si>
  <si>
    <r>
      <rPr>
        <vertAlign val="superscript"/>
        <sz val="9"/>
        <rFont val="Times New Roman"/>
        <family val="1"/>
      </rPr>
      <t>1</t>
    </r>
    <r>
      <rPr>
        <sz val="9"/>
        <rFont val="Times New Roman"/>
        <family val="1"/>
      </rPr>
      <t xml:space="preserve"> A full-year appropriation for these accounts was not enacted at the time the budget was prepared; therefore, these accounts are operating under a continuing resolution (P.L. 111-242, as amended).  The amounts included for 2011 reflect the annualized levels provided by the continuing resolution.</t>
    </r>
  </si>
  <si>
    <r>
      <t>2</t>
    </r>
    <r>
      <rPr>
        <sz val="9"/>
        <rFont val="Times New Roman"/>
        <family val="1"/>
      </rPr>
      <t xml:space="preserve"> Awards for the Academic Research Infrastructure program were funded through ARRA.</t>
    </r>
  </si>
  <si>
    <r>
      <t>3</t>
    </r>
    <r>
      <rPr>
        <sz val="9"/>
        <rFont val="Times New Roman"/>
        <family val="1"/>
      </rPr>
      <t xml:space="preserve"> Other Facilities includes support for other physics and materials research facilities.</t>
    </r>
  </si>
  <si>
    <r>
      <t>4</t>
    </r>
    <r>
      <rPr>
        <sz val="9"/>
        <rFont val="Times New Roman"/>
        <family val="1"/>
      </rPr>
      <t xml:space="preserve"> Polar Facilities and Logistics funding includes support for the operations and maintenance of the South Pole Station Modernization (SPSM) project.  Funds provided through the MREFC account for SPSM are included on the MREFC Projects line. In FY 2010, Polar Facilities and Logistics excludes a one-time appropriation transfer of $54.0 million to U.S. Coast Guard per P.L. 111-117.</t>
    </r>
  </si>
  <si>
    <r>
      <t>5</t>
    </r>
    <r>
      <rPr>
        <sz val="9"/>
        <rFont val="Times New Roman"/>
        <family val="1"/>
      </rPr>
      <t xml:space="preserve">  Funding levels for MREFC projects in this table include support for: a) concept and development associated with ongoing and requested MREFC projects provided through the R&amp;RA account, specifically for NEON; b) initial support for operations and maintenance provided through the R&amp;RA account (except for ALMA, which is included in the funding for NRAO); and c) construction implementation support provided through the MREFC account.  Final MREFC support for SPSM is also included in this line.</t>
    </r>
  </si>
  <si>
    <r>
      <t>6</t>
    </r>
    <r>
      <rPr>
        <sz val="9"/>
        <rFont val="Times New Roman"/>
        <family val="1"/>
      </rPr>
      <t xml:space="preserve">  Preconstruction planning includes funding for potential next generation multi-user facilities.  Not included on this line is $1.73 million in FY 2010 Actual pre-construction planning funds for the Large-Aperture Synoptic Survey Telescope included under NOAO.</t>
    </r>
  </si>
  <si>
    <r>
      <t>7</t>
    </r>
    <r>
      <rPr>
        <sz val="9"/>
        <rFont val="Times New Roman"/>
        <family val="1"/>
      </rPr>
      <t xml:space="preserve"> Funding for the National Optical Astronomy Observatories (NOAO) for FY 2010 Actual includes $1.73 million in pre-construction planning funds for the Large-Aperture Synoptic Survey Telescope .</t>
    </r>
  </si>
  <si>
    <r>
      <t>8</t>
    </r>
    <r>
      <rPr>
        <sz val="9"/>
        <rFont val="Times New Roman"/>
        <family val="1"/>
      </rPr>
      <t xml:space="preserve"> Funding for the National Radio Astronomy Observatories (NRAO) includes operation and maintenance support for the Atacama Large Millimeter Array (ALMA).  Construction funding for ALMA is included in the MREFC projects line.</t>
    </r>
  </si>
  <si>
    <r>
      <t>9</t>
    </r>
    <r>
      <rPr>
        <sz val="9"/>
        <rFont val="Times New Roman"/>
        <family val="1"/>
      </rPr>
      <t xml:space="preserve">  Funding for Research Resources includes support for the operation and maintenance of minor facilities, infrastructure and instrumentation, field stations, museum collections, etc.</t>
    </r>
  </si>
  <si>
    <r>
      <t>10</t>
    </r>
    <r>
      <rPr>
        <sz val="9"/>
        <rFont val="Times New Roman"/>
        <family val="1"/>
      </rPr>
      <t xml:space="preserve">  Science Resources Statistics (SRS) has been renamed the National Center for Science and Engineering Statistics, per P.L. 111-358.</t>
    </r>
  </si>
</sst>
</file>

<file path=xl/styles.xml><?xml version="1.0" encoding="utf-8"?>
<styleSheet xmlns="http://schemas.openxmlformats.org/spreadsheetml/2006/main">
  <numFmts count="4">
    <numFmt numFmtId="164" formatCode="&quot;$&quot;#,##0.00"/>
    <numFmt numFmtId="165" formatCode="0.0%"/>
    <numFmt numFmtId="166" formatCode="&quot;$&quot;#,##0.00;\-&quot;$&quot;#,##0.00;&quot;-&quot;??"/>
    <numFmt numFmtId="167" formatCode="0.00_);[Red]\(0.00\)"/>
  </numFmts>
  <fonts count="13">
    <font>
      <sz val="11"/>
      <color theme="1"/>
      <name val="Calibri"/>
      <family val="2"/>
      <scheme val="minor"/>
    </font>
    <font>
      <sz val="11"/>
      <color theme="1"/>
      <name val="Calibri"/>
      <family val="2"/>
      <scheme val="minor"/>
    </font>
    <font>
      <b/>
      <sz val="14"/>
      <name val="Times New Roman"/>
      <family val="1"/>
    </font>
    <font>
      <sz val="10"/>
      <name val="Times New Roman"/>
      <family val="1"/>
    </font>
    <font>
      <b/>
      <sz val="11"/>
      <name val="Times New Roman"/>
      <family val="1"/>
    </font>
    <font>
      <b/>
      <vertAlign val="superscript"/>
      <sz val="11"/>
      <name val="Times New Roman"/>
      <family val="1"/>
    </font>
    <font>
      <sz val="11"/>
      <name val="Times New Roman"/>
      <family val="1"/>
    </font>
    <font>
      <i/>
      <sz val="11"/>
      <name val="Times New Roman"/>
      <family val="1"/>
    </font>
    <font>
      <i/>
      <sz val="10"/>
      <name val="Times New Roman"/>
      <family val="1"/>
    </font>
    <font>
      <sz val="10"/>
      <name val="Arial"/>
      <family val="2"/>
    </font>
    <font>
      <vertAlign val="superscript"/>
      <sz val="11"/>
      <name val="Times New Roman"/>
      <family val="1"/>
    </font>
    <font>
      <sz val="9"/>
      <name val="Times New Roman"/>
      <family val="1"/>
    </font>
    <font>
      <vertAlign val="superscript"/>
      <sz val="9"/>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cellStyleXfs>
  <cellXfs count="108">
    <xf numFmtId="0" fontId="0" fillId="0" borderId="0" xfId="0"/>
    <xf numFmtId="0" fontId="2" fillId="0" borderId="0" xfId="0" applyFont="1" applyFill="1" applyBorder="1" applyAlignment="1">
      <alignment horizontal="center"/>
    </xf>
    <xf numFmtId="0" fontId="6" fillId="0" borderId="7" xfId="0" applyFont="1" applyBorder="1" applyAlignment="1">
      <alignment horizontal="right" wrapText="1"/>
    </xf>
    <xf numFmtId="0" fontId="6" fillId="0" borderId="8" xfId="0" applyFont="1" applyBorder="1" applyAlignment="1">
      <alignment horizontal="right" wrapText="1"/>
    </xf>
    <xf numFmtId="164" fontId="4" fillId="2" borderId="0" xfId="0" applyNumberFormat="1" applyFont="1" applyFill="1" applyBorder="1" applyAlignment="1">
      <alignment horizontal="right" wrapText="1"/>
    </xf>
    <xf numFmtId="164" fontId="4" fillId="2" borderId="5" xfId="0" applyNumberFormat="1" applyFont="1" applyFill="1" applyBorder="1" applyAlignment="1">
      <alignment horizontal="right" wrapText="1"/>
    </xf>
    <xf numFmtId="164" fontId="4" fillId="2" borderId="0" xfId="0" applyNumberFormat="1" applyFont="1" applyFill="1" applyBorder="1"/>
    <xf numFmtId="165" fontId="4" fillId="2" borderId="10" xfId="1" applyNumberFormat="1" applyFont="1" applyFill="1" applyBorder="1"/>
    <xf numFmtId="164" fontId="0" fillId="0" borderId="0" xfId="0" applyNumberFormat="1"/>
    <xf numFmtId="0" fontId="6" fillId="0" borderId="9" xfId="0" applyFont="1" applyBorder="1"/>
    <xf numFmtId="0" fontId="6" fillId="0" borderId="0" xfId="0" applyFont="1"/>
    <xf numFmtId="164" fontId="6" fillId="0" borderId="0" xfId="0" applyNumberFormat="1" applyFont="1"/>
    <xf numFmtId="166" fontId="6" fillId="0" borderId="0" xfId="0" applyNumberFormat="1" applyFont="1" applyBorder="1"/>
    <xf numFmtId="164" fontId="6" fillId="0" borderId="11" xfId="0" applyNumberFormat="1" applyFont="1" applyBorder="1"/>
    <xf numFmtId="164" fontId="6" fillId="0" borderId="0" xfId="0" applyNumberFormat="1" applyFont="1" applyBorder="1" applyAlignment="1">
      <alignment horizontal="right"/>
    </xf>
    <xf numFmtId="165" fontId="6" fillId="0" borderId="10" xfId="1" applyNumberFormat="1" applyFont="1" applyFill="1" applyBorder="1" applyAlignment="1">
      <alignment horizontal="right"/>
    </xf>
    <xf numFmtId="0" fontId="7" fillId="0" borderId="9" xfId="0" applyFont="1" applyBorder="1"/>
    <xf numFmtId="0" fontId="8" fillId="0" borderId="0" xfId="0" applyFont="1"/>
    <xf numFmtId="166" fontId="8" fillId="0" borderId="0" xfId="0" applyNumberFormat="1" applyFont="1" applyBorder="1"/>
    <xf numFmtId="2" fontId="8" fillId="0" borderId="0" xfId="0" applyNumberFormat="1" applyFont="1"/>
    <xf numFmtId="2" fontId="8" fillId="0" borderId="11" xfId="0" applyNumberFormat="1" applyFont="1" applyBorder="1"/>
    <xf numFmtId="2" fontId="8" fillId="0" borderId="0" xfId="0" applyNumberFormat="1" applyFont="1" applyBorder="1" applyAlignment="1">
      <alignment horizontal="right"/>
    </xf>
    <xf numFmtId="166" fontId="8" fillId="0" borderId="10" xfId="0" applyNumberFormat="1" applyFont="1" applyBorder="1" applyAlignment="1">
      <alignment horizontal="right"/>
    </xf>
    <xf numFmtId="166" fontId="8" fillId="0" borderId="0" xfId="0" applyNumberFormat="1" applyFont="1" applyBorder="1" applyAlignment="1">
      <alignment horizontal="right"/>
    </xf>
    <xf numFmtId="167" fontId="8" fillId="0" borderId="0" xfId="2" applyNumberFormat="1" applyFont="1" applyBorder="1" applyAlignment="1" applyProtection="1">
      <alignment horizontal="left"/>
    </xf>
    <xf numFmtId="166" fontId="8" fillId="0" borderId="11" xfId="0" applyNumberFormat="1" applyFont="1" applyBorder="1"/>
    <xf numFmtId="165" fontId="8" fillId="0" borderId="10" xfId="1" applyNumberFormat="1" applyFont="1" applyFill="1" applyBorder="1" applyAlignment="1">
      <alignment horizontal="right"/>
    </xf>
    <xf numFmtId="167" fontId="6" fillId="0" borderId="0" xfId="2" applyNumberFormat="1" applyFont="1" applyBorder="1" applyAlignment="1" applyProtection="1">
      <alignment horizontal="left"/>
    </xf>
    <xf numFmtId="2" fontId="6" fillId="0" borderId="0" xfId="0" applyNumberFormat="1" applyFont="1"/>
    <xf numFmtId="166" fontId="6" fillId="0" borderId="11" xfId="0" applyNumberFormat="1" applyFont="1" applyBorder="1"/>
    <xf numFmtId="166" fontId="6" fillId="0" borderId="0" xfId="0" applyNumberFormat="1" applyFont="1" applyBorder="1" applyAlignment="1">
      <alignment horizontal="right"/>
    </xf>
    <xf numFmtId="166" fontId="6" fillId="0" borderId="10" xfId="0" applyNumberFormat="1" applyFont="1" applyBorder="1" applyAlignment="1">
      <alignment horizontal="right"/>
    </xf>
    <xf numFmtId="0" fontId="6" fillId="0" borderId="0" xfId="0" applyFont="1" applyAlignment="1">
      <alignment wrapText="1"/>
    </xf>
    <xf numFmtId="2" fontId="6" fillId="0" borderId="0" xfId="0" applyNumberFormat="1" applyFont="1" applyAlignment="1">
      <alignment vertical="top"/>
    </xf>
    <xf numFmtId="166" fontId="6" fillId="0" borderId="0" xfId="0" applyNumberFormat="1" applyFont="1" applyBorder="1" applyAlignment="1">
      <alignment vertical="top"/>
    </xf>
    <xf numFmtId="2" fontId="6" fillId="0" borderId="11" xfId="0" applyNumberFormat="1" applyFont="1" applyBorder="1" applyAlignment="1">
      <alignment vertical="top"/>
    </xf>
    <xf numFmtId="2" fontId="6" fillId="0" borderId="0" xfId="0" applyNumberFormat="1" applyFont="1" applyBorder="1" applyAlignment="1">
      <alignment horizontal="right" vertical="top"/>
    </xf>
    <xf numFmtId="165" fontId="6" fillId="0" borderId="10" xfId="1" applyNumberFormat="1" applyFont="1" applyFill="1" applyBorder="1" applyAlignment="1">
      <alignment horizontal="right" vertical="top"/>
    </xf>
    <xf numFmtId="2" fontId="6" fillId="0" borderId="0" xfId="0" quotePrefix="1" applyNumberFormat="1" applyFont="1"/>
    <xf numFmtId="2" fontId="6" fillId="0" borderId="11" xfId="0" applyNumberFormat="1" applyFont="1" applyBorder="1"/>
    <xf numFmtId="2" fontId="6" fillId="0" borderId="0" xfId="0" applyNumberFormat="1" applyFont="1" applyBorder="1" applyAlignment="1">
      <alignment horizontal="right"/>
    </xf>
    <xf numFmtId="2" fontId="6" fillId="0" borderId="10" xfId="0" applyNumberFormat="1" applyFont="1" applyBorder="1"/>
    <xf numFmtId="0" fontId="6" fillId="0" borderId="0" xfId="0" applyFont="1" applyBorder="1"/>
    <xf numFmtId="2" fontId="6" fillId="0" borderId="0" xfId="0" applyNumberFormat="1" applyFont="1" applyBorder="1"/>
    <xf numFmtId="167" fontId="6" fillId="0" borderId="0" xfId="2" applyNumberFormat="1" applyFont="1" applyBorder="1" applyProtection="1"/>
    <xf numFmtId="2" fontId="6" fillId="0" borderId="0" xfId="0" applyNumberFormat="1" applyFont="1" applyAlignment="1">
      <alignment horizontal="right"/>
    </xf>
    <xf numFmtId="2" fontId="6" fillId="0" borderId="11" xfId="0" applyNumberFormat="1" applyFont="1" applyBorder="1" applyAlignment="1">
      <alignment horizontal="right"/>
    </xf>
    <xf numFmtId="2" fontId="6" fillId="0" borderId="0" xfId="0" applyNumberFormat="1" applyFont="1" applyFill="1"/>
    <xf numFmtId="2" fontId="6" fillId="0" borderId="0" xfId="0" applyNumberFormat="1" applyFont="1" applyFill="1" applyBorder="1"/>
    <xf numFmtId="2" fontId="6" fillId="0" borderId="11" xfId="0" applyNumberFormat="1" applyFont="1" applyFill="1" applyBorder="1"/>
    <xf numFmtId="0" fontId="4" fillId="2" borderId="9" xfId="0" applyFont="1" applyFill="1" applyBorder="1"/>
    <xf numFmtId="167" fontId="4" fillId="2" borderId="0" xfId="2" applyNumberFormat="1" applyFont="1" applyFill="1" applyBorder="1" applyProtection="1"/>
    <xf numFmtId="164" fontId="4" fillId="2" borderId="0" xfId="0" applyNumberFormat="1" applyFont="1" applyFill="1" applyAlignment="1">
      <alignment horizontal="right"/>
    </xf>
    <xf numFmtId="166" fontId="6" fillId="3" borderId="0" xfId="0" applyNumberFormat="1" applyFont="1" applyFill="1" applyBorder="1"/>
    <xf numFmtId="164" fontId="4" fillId="2" borderId="11" xfId="0" applyNumberFormat="1" applyFont="1" applyFill="1" applyBorder="1" applyAlignment="1">
      <alignment horizontal="right"/>
    </xf>
    <xf numFmtId="164" fontId="4" fillId="2" borderId="0" xfId="0" applyNumberFormat="1" applyFont="1" applyFill="1" applyBorder="1" applyAlignment="1">
      <alignment horizontal="right"/>
    </xf>
    <xf numFmtId="165" fontId="4" fillId="2" borderId="10" xfId="1" applyNumberFormat="1" applyFont="1" applyFill="1" applyBorder="1" applyAlignment="1">
      <alignment horizontal="right"/>
    </xf>
    <xf numFmtId="0" fontId="4" fillId="2" borderId="0" xfId="0" applyFont="1" applyFill="1"/>
    <xf numFmtId="164" fontId="4" fillId="2" borderId="0" xfId="0" applyNumberFormat="1" applyFont="1" applyFill="1"/>
    <xf numFmtId="164" fontId="4" fillId="2" borderId="11" xfId="0" applyNumberFormat="1" applyFont="1" applyFill="1" applyBorder="1"/>
    <xf numFmtId="0" fontId="4" fillId="0" borderId="15" xfId="0" applyFont="1" applyBorder="1"/>
    <xf numFmtId="0" fontId="4" fillId="0" borderId="16" xfId="0" applyFont="1" applyBorder="1"/>
    <xf numFmtId="164" fontId="4" fillId="0" borderId="16" xfId="0" applyNumberFormat="1" applyFont="1" applyBorder="1"/>
    <xf numFmtId="164" fontId="4" fillId="0" borderId="17" xfId="0" applyNumberFormat="1" applyFont="1" applyBorder="1"/>
    <xf numFmtId="164" fontId="4" fillId="0" borderId="16" xfId="0" applyNumberFormat="1" applyFont="1" applyBorder="1" applyAlignment="1">
      <alignment horizontal="right"/>
    </xf>
    <xf numFmtId="165" fontId="4" fillId="0" borderId="18" xfId="1" applyNumberFormat="1" applyFont="1" applyFill="1" applyBorder="1" applyAlignment="1">
      <alignment horizontal="right"/>
    </xf>
    <xf numFmtId="0" fontId="4" fillId="0" borderId="19" xfId="0" applyFont="1" applyBorder="1"/>
    <xf numFmtId="0" fontId="4" fillId="0" borderId="20" xfId="0" applyFont="1" applyBorder="1"/>
    <xf numFmtId="164" fontId="4" fillId="0" borderId="20" xfId="0" applyNumberFormat="1" applyFont="1" applyBorder="1"/>
    <xf numFmtId="166" fontId="6" fillId="0" borderId="21" xfId="0" applyNumberFormat="1" applyFont="1" applyBorder="1"/>
    <xf numFmtId="164" fontId="4" fillId="0" borderId="20" xfId="0" applyNumberFormat="1" applyFont="1" applyBorder="1" applyAlignment="1">
      <alignment horizontal="right"/>
    </xf>
    <xf numFmtId="165" fontId="4" fillId="0" borderId="22" xfId="1" applyNumberFormat="1" applyFont="1" applyFill="1" applyBorder="1" applyAlignment="1">
      <alignment horizontal="right"/>
    </xf>
    <xf numFmtId="0" fontId="4" fillId="0" borderId="23" xfId="0" applyFont="1" applyBorder="1"/>
    <xf numFmtId="0" fontId="4" fillId="0" borderId="24" xfId="0" applyFont="1" applyBorder="1"/>
    <xf numFmtId="164" fontId="4" fillId="0" borderId="24" xfId="0" applyNumberFormat="1" applyFont="1" applyBorder="1"/>
    <xf numFmtId="164" fontId="4" fillId="0" borderId="25" xfId="0" applyNumberFormat="1" applyFont="1" applyBorder="1"/>
    <xf numFmtId="164" fontId="4" fillId="0" borderId="24" xfId="0" applyNumberFormat="1" applyFont="1" applyBorder="1" applyAlignment="1">
      <alignment horizontal="right"/>
    </xf>
    <xf numFmtId="165" fontId="4" fillId="0" borderId="26" xfId="1" applyNumberFormat="1" applyFont="1" applyFill="1" applyBorder="1" applyAlignment="1">
      <alignment horizontal="right"/>
    </xf>
    <xf numFmtId="0" fontId="11" fillId="0" borderId="0" xfId="0" applyFont="1" applyBorder="1" applyAlignment="1">
      <alignment horizontal="left"/>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2" fontId="12" fillId="0" borderId="0" xfId="0" applyNumberFormat="1" applyFont="1" applyFill="1" applyBorder="1" applyAlignment="1">
      <alignment horizontal="left" vertical="top"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11" fillId="0" borderId="0" xfId="0" applyFont="1" applyBorder="1" applyAlignment="1">
      <alignment horizontal="left"/>
    </xf>
    <xf numFmtId="0" fontId="11" fillId="0" borderId="0" xfId="0" applyFont="1" applyBorder="1" applyAlignment="1">
      <alignment horizontal="left" wrapText="1"/>
    </xf>
    <xf numFmtId="0" fontId="2" fillId="0" borderId="0"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4" fillId="0" borderId="3" xfId="0" applyFont="1" applyBorder="1" applyAlignment="1">
      <alignment horizontal="right" wrapText="1"/>
    </xf>
    <xf numFmtId="0" fontId="4" fillId="0" borderId="0" xfId="0" applyFont="1" applyBorder="1" applyAlignment="1">
      <alignment horizontal="right" wrapText="1"/>
    </xf>
    <xf numFmtId="0" fontId="4" fillId="0" borderId="1" xfId="0" applyFont="1" applyBorder="1" applyAlignment="1">
      <alignment horizontal="right" wrapText="1"/>
    </xf>
    <xf numFmtId="0" fontId="4" fillId="0" borderId="4" xfId="0" applyFont="1" applyBorder="1" applyAlignment="1">
      <alignment horizontal="right" wrapText="1"/>
    </xf>
    <xf numFmtId="0" fontId="4" fillId="0" borderId="10" xfId="0" applyFont="1" applyBorder="1" applyAlignment="1">
      <alignment horizontal="right" wrapText="1"/>
    </xf>
    <xf numFmtId="0" fontId="4" fillId="0" borderId="13" xfId="0" applyFont="1" applyBorder="1" applyAlignment="1">
      <alignment horizontal="right" wrapText="1"/>
    </xf>
    <xf numFmtId="0" fontId="4" fillId="0" borderId="5" xfId="0" applyFont="1" applyBorder="1" applyAlignment="1">
      <alignment horizontal="right" wrapText="1"/>
    </xf>
    <xf numFmtId="0" fontId="4" fillId="0" borderId="11" xfId="0" applyFont="1" applyBorder="1" applyAlignment="1">
      <alignment horizontal="right" wrapText="1"/>
    </xf>
    <xf numFmtId="0" fontId="4" fillId="0" borderId="14" xfId="0" applyFont="1" applyBorder="1" applyAlignment="1">
      <alignment horizontal="righ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3">
    <cellStyle name="Normal" xfId="0" builtinId="0"/>
    <cellStyle name="Normal_Sheet1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59"/>
  <sheetViews>
    <sheetView showGridLines="0" tabSelected="1" workbookViewId="0">
      <selection activeCell="A6" sqref="A6:B8"/>
    </sheetView>
  </sheetViews>
  <sheetFormatPr defaultRowHeight="15"/>
  <cols>
    <col min="1" max="1" width="3.28515625" customWidth="1"/>
    <col min="2" max="2" width="57.140625" customWidth="1"/>
    <col min="3" max="3" width="10.7109375" customWidth="1"/>
    <col min="4" max="4" width="10" customWidth="1"/>
    <col min="5" max="5" width="11.28515625" customWidth="1"/>
    <col min="6" max="6" width="10.85546875" customWidth="1"/>
    <col min="7" max="7" width="10.42578125" bestFit="1" customWidth="1"/>
    <col min="8" max="8" width="10.7109375" bestFit="1" customWidth="1"/>
    <col min="9" max="9" width="10.85546875" bestFit="1" customWidth="1"/>
    <col min="10" max="10" width="10.7109375" bestFit="1" customWidth="1"/>
  </cols>
  <sheetData>
    <row r="1" spans="1:12" ht="18.75">
      <c r="A1" s="89" t="s">
        <v>0</v>
      </c>
      <c r="B1" s="89"/>
      <c r="C1" s="89"/>
      <c r="D1" s="89"/>
      <c r="E1" s="89"/>
      <c r="F1" s="89"/>
      <c r="G1" s="89"/>
      <c r="H1" s="89"/>
      <c r="I1" s="89"/>
      <c r="J1" s="89"/>
    </row>
    <row r="2" spans="1:12" ht="18.75">
      <c r="A2" s="89" t="s">
        <v>1</v>
      </c>
      <c r="B2" s="89"/>
      <c r="C2" s="89"/>
      <c r="D2" s="89"/>
      <c r="E2" s="89"/>
      <c r="F2" s="89"/>
      <c r="G2" s="89"/>
      <c r="H2" s="89"/>
      <c r="I2" s="89"/>
      <c r="J2" s="89"/>
    </row>
    <row r="3" spans="1:12" ht="18.75">
      <c r="A3" s="89" t="s">
        <v>2</v>
      </c>
      <c r="B3" s="89"/>
      <c r="C3" s="89"/>
      <c r="D3" s="89"/>
      <c r="E3" s="89"/>
      <c r="F3" s="89"/>
      <c r="G3" s="89"/>
      <c r="H3" s="89"/>
      <c r="I3" s="89"/>
      <c r="J3" s="89"/>
    </row>
    <row r="4" spans="1:12" ht="18.75">
      <c r="A4" s="1"/>
      <c r="B4" s="1"/>
      <c r="C4" s="1"/>
      <c r="D4" s="1"/>
      <c r="E4" s="1"/>
    </row>
    <row r="5" spans="1:12" ht="15.75" thickBot="1">
      <c r="A5" s="90" t="s">
        <v>3</v>
      </c>
      <c r="B5" s="90"/>
      <c r="C5" s="90"/>
      <c r="D5" s="90"/>
      <c r="E5" s="90"/>
      <c r="F5" s="90"/>
      <c r="G5" s="90"/>
      <c r="H5" s="90"/>
      <c r="I5" s="90"/>
      <c r="J5" s="90"/>
    </row>
    <row r="6" spans="1:12" ht="24.75" customHeight="1" thickBot="1">
      <c r="A6" s="91"/>
      <c r="B6" s="92"/>
      <c r="C6" s="96" t="s">
        <v>4</v>
      </c>
      <c r="D6" s="96" t="s">
        <v>5</v>
      </c>
      <c r="E6" s="99" t="s">
        <v>6</v>
      </c>
      <c r="F6" s="102" t="s">
        <v>7</v>
      </c>
      <c r="G6" s="105" t="s">
        <v>8</v>
      </c>
      <c r="H6" s="106"/>
      <c r="I6" s="106"/>
      <c r="J6" s="107"/>
    </row>
    <row r="7" spans="1:12" ht="36" customHeight="1" thickBot="1">
      <c r="A7" s="93"/>
      <c r="B7" s="94"/>
      <c r="C7" s="97"/>
      <c r="D7" s="97"/>
      <c r="E7" s="100"/>
      <c r="F7" s="103"/>
      <c r="G7" s="82" t="s">
        <v>9</v>
      </c>
      <c r="H7" s="83"/>
      <c r="I7" s="84" t="s">
        <v>10</v>
      </c>
      <c r="J7" s="83"/>
    </row>
    <row r="8" spans="1:12" ht="19.5" customHeight="1" thickBot="1">
      <c r="A8" s="95"/>
      <c r="B8" s="90"/>
      <c r="C8" s="98"/>
      <c r="D8" s="98"/>
      <c r="E8" s="101"/>
      <c r="F8" s="104"/>
      <c r="G8" s="2" t="s">
        <v>11</v>
      </c>
      <c r="H8" s="3" t="s">
        <v>12</v>
      </c>
      <c r="I8" s="2" t="s">
        <v>11</v>
      </c>
      <c r="J8" s="3" t="s">
        <v>12</v>
      </c>
    </row>
    <row r="9" spans="1:12">
      <c r="A9" s="85" t="s">
        <v>13</v>
      </c>
      <c r="B9" s="86"/>
      <c r="C9" s="4">
        <f>SUM(C10,C15:C30,C32:C33)</f>
        <v>954.20571499999983</v>
      </c>
      <c r="D9" s="4">
        <v>361.00006100000002</v>
      </c>
      <c r="E9" s="4">
        <v>880.45999999999992</v>
      </c>
      <c r="F9" s="5">
        <v>982.41000000000008</v>
      </c>
      <c r="G9" s="6">
        <f>F9-C9</f>
        <v>28.204285000000255</v>
      </c>
      <c r="H9" s="7">
        <f>IF(C9&lt;&gt;0,G9/C9,"N/A  ")</f>
        <v>2.955786635589398E-2</v>
      </c>
      <c r="I9" s="6">
        <f>F9-E9</f>
        <v>101.95000000000016</v>
      </c>
      <c r="J9" s="7">
        <f>IF(E9&lt;&gt;0,I9/E9,"N/A  ")</f>
        <v>0.1157917452240876</v>
      </c>
      <c r="L9" s="8"/>
    </row>
    <row r="10" spans="1:12">
      <c r="A10" s="9"/>
      <c r="B10" s="10" t="s">
        <v>14</v>
      </c>
      <c r="C10" s="11">
        <v>78.043786999999995</v>
      </c>
      <c r="D10" s="12">
        <v>0</v>
      </c>
      <c r="E10" s="11">
        <v>80</v>
      </c>
      <c r="F10" s="13">
        <v>69.349999999999994</v>
      </c>
      <c r="G10" s="14">
        <f t="shared" ref="G10:G48" si="0">F10-C10</f>
        <v>-8.6937870000000004</v>
      </c>
      <c r="H10" s="15">
        <f t="shared" ref="H10:H48" si="1">IF(C10&lt;&gt;0,G10/C10,"N/A  ")</f>
        <v>-0.11139627296661041</v>
      </c>
      <c r="I10" s="14">
        <f t="shared" ref="I10:I48" si="2">F10-E10</f>
        <v>-10.650000000000006</v>
      </c>
      <c r="J10" s="15">
        <f t="shared" ref="J10:J48" si="3">IF(E10&lt;&gt;0,I10/E10,"N/A  ")</f>
        <v>-0.13312500000000008</v>
      </c>
    </row>
    <row r="11" spans="1:12">
      <c r="A11" s="16"/>
      <c r="B11" s="17" t="s">
        <v>15</v>
      </c>
      <c r="C11" s="18">
        <v>0</v>
      </c>
      <c r="D11" s="18">
        <v>0</v>
      </c>
      <c r="E11" s="19">
        <v>2</v>
      </c>
      <c r="F11" s="20">
        <v>2</v>
      </c>
      <c r="G11" s="21">
        <f t="shared" si="0"/>
        <v>2</v>
      </c>
      <c r="H11" s="22" t="str">
        <f t="shared" si="1"/>
        <v xml:space="preserve">N/A  </v>
      </c>
      <c r="I11" s="23">
        <f t="shared" si="2"/>
        <v>0</v>
      </c>
      <c r="J11" s="22">
        <f t="shared" si="3"/>
        <v>0</v>
      </c>
      <c r="L11" s="8"/>
    </row>
    <row r="12" spans="1:12">
      <c r="A12" s="16"/>
      <c r="B12" s="24" t="s">
        <v>16</v>
      </c>
      <c r="C12" s="18">
        <v>0</v>
      </c>
      <c r="D12" s="18">
        <v>0</v>
      </c>
      <c r="E12" s="19">
        <v>5</v>
      </c>
      <c r="F12" s="25">
        <v>0</v>
      </c>
      <c r="G12" s="23">
        <f t="shared" si="0"/>
        <v>0</v>
      </c>
      <c r="H12" s="22" t="str">
        <f t="shared" si="1"/>
        <v xml:space="preserve">N/A  </v>
      </c>
      <c r="I12" s="21">
        <f t="shared" si="2"/>
        <v>-5</v>
      </c>
      <c r="J12" s="26">
        <f t="shared" si="3"/>
        <v>-1</v>
      </c>
    </row>
    <row r="13" spans="1:12">
      <c r="A13" s="16"/>
      <c r="B13" s="24" t="s">
        <v>17</v>
      </c>
      <c r="C13" s="18">
        <v>0</v>
      </c>
      <c r="D13" s="18">
        <v>0</v>
      </c>
      <c r="E13" s="18">
        <v>0</v>
      </c>
      <c r="F13" s="25">
        <v>0</v>
      </c>
      <c r="G13" s="23">
        <f t="shared" si="0"/>
        <v>0</v>
      </c>
      <c r="H13" s="22" t="str">
        <f t="shared" si="1"/>
        <v xml:space="preserve">N/A  </v>
      </c>
      <c r="I13" s="23">
        <f t="shared" si="2"/>
        <v>0</v>
      </c>
      <c r="J13" s="22" t="str">
        <f t="shared" si="3"/>
        <v xml:space="preserve">N/A  </v>
      </c>
    </row>
    <row r="14" spans="1:12">
      <c r="A14" s="16"/>
      <c r="B14" s="24" t="s">
        <v>18</v>
      </c>
      <c r="C14" s="19">
        <v>78.043786999999995</v>
      </c>
      <c r="D14" s="18">
        <v>0</v>
      </c>
      <c r="E14" s="19">
        <v>73</v>
      </c>
      <c r="F14" s="20">
        <v>67.349999999999994</v>
      </c>
      <c r="G14" s="21">
        <f t="shared" si="0"/>
        <v>-10.693787</v>
      </c>
      <c r="H14" s="26">
        <f t="shared" si="1"/>
        <v>-0.13702291253498503</v>
      </c>
      <c r="I14" s="21">
        <f t="shared" si="2"/>
        <v>-5.6500000000000057</v>
      </c>
      <c r="J14" s="26">
        <f t="shared" si="3"/>
        <v>-7.7397260273972687E-2</v>
      </c>
    </row>
    <row r="15" spans="1:12" ht="18">
      <c r="A15" s="16"/>
      <c r="B15" s="27" t="s">
        <v>19</v>
      </c>
      <c r="C15" s="12">
        <v>0</v>
      </c>
      <c r="D15" s="28">
        <v>200.00005300000001</v>
      </c>
      <c r="E15" s="12">
        <v>0</v>
      </c>
      <c r="F15" s="29">
        <v>0</v>
      </c>
      <c r="G15" s="30">
        <f t="shared" si="0"/>
        <v>0</v>
      </c>
      <c r="H15" s="31" t="str">
        <f t="shared" si="1"/>
        <v xml:space="preserve">N/A  </v>
      </c>
      <c r="I15" s="30">
        <f t="shared" si="2"/>
        <v>0</v>
      </c>
      <c r="J15" s="31" t="str">
        <f t="shared" si="3"/>
        <v xml:space="preserve">N/A  </v>
      </c>
    </row>
    <row r="16" spans="1:12" ht="30">
      <c r="A16" s="9"/>
      <c r="B16" s="32" t="s">
        <v>20</v>
      </c>
      <c r="C16" s="33">
        <v>9.51</v>
      </c>
      <c r="D16" s="34">
        <v>0</v>
      </c>
      <c r="E16" s="33">
        <v>9</v>
      </c>
      <c r="F16" s="35">
        <v>15.469999999999999</v>
      </c>
      <c r="G16" s="36">
        <f t="shared" si="0"/>
        <v>5.9599999999999991</v>
      </c>
      <c r="H16" s="37">
        <f t="shared" si="1"/>
        <v>0.62670872765509977</v>
      </c>
      <c r="I16" s="36">
        <f t="shared" si="2"/>
        <v>6.4699999999999989</v>
      </c>
      <c r="J16" s="37">
        <f t="shared" si="3"/>
        <v>0.7188888888888888</v>
      </c>
    </row>
    <row r="17" spans="1:10">
      <c r="A17" s="9"/>
      <c r="B17" s="27" t="s">
        <v>21</v>
      </c>
      <c r="C17" s="38">
        <v>25.249253</v>
      </c>
      <c r="D17" s="12">
        <v>0</v>
      </c>
      <c r="E17" s="28">
        <v>25.05</v>
      </c>
      <c r="F17" s="39">
        <v>26</v>
      </c>
      <c r="G17" s="40">
        <f t="shared" si="0"/>
        <v>0.7507470000000005</v>
      </c>
      <c r="H17" s="15">
        <f t="shared" si="1"/>
        <v>2.973343409407005E-2</v>
      </c>
      <c r="I17" s="40">
        <f t="shared" si="2"/>
        <v>0.94999999999999929</v>
      </c>
      <c r="J17" s="15">
        <f t="shared" si="3"/>
        <v>3.7924151696606755E-2</v>
      </c>
    </row>
    <row r="18" spans="1:10">
      <c r="A18" s="9"/>
      <c r="B18" s="10" t="s">
        <v>22</v>
      </c>
      <c r="C18" s="28">
        <v>19.102191999999999</v>
      </c>
      <c r="D18" s="12">
        <v>0</v>
      </c>
      <c r="E18" s="28">
        <v>19.100000000000001</v>
      </c>
      <c r="F18" s="39">
        <v>20.07</v>
      </c>
      <c r="G18" s="40">
        <f t="shared" si="0"/>
        <v>0.96780800000000156</v>
      </c>
      <c r="H18" s="15">
        <f t="shared" si="1"/>
        <v>5.0664761405392722E-2</v>
      </c>
      <c r="I18" s="40">
        <f t="shared" si="2"/>
        <v>0.96999999999999886</v>
      </c>
      <c r="J18" s="15">
        <f t="shared" si="3"/>
        <v>5.0785340314136063E-2</v>
      </c>
    </row>
    <row r="19" spans="1:10">
      <c r="A19" s="9"/>
      <c r="B19" s="10" t="s">
        <v>23</v>
      </c>
      <c r="C19" s="28">
        <v>12.36</v>
      </c>
      <c r="D19" s="12">
        <v>0</v>
      </c>
      <c r="E19" s="28">
        <v>12.36</v>
      </c>
      <c r="F19" s="39">
        <v>12.36</v>
      </c>
      <c r="G19" s="30">
        <f t="shared" si="0"/>
        <v>0</v>
      </c>
      <c r="H19" s="31">
        <f t="shared" si="1"/>
        <v>0</v>
      </c>
      <c r="I19" s="30">
        <f t="shared" si="2"/>
        <v>0</v>
      </c>
      <c r="J19" s="31">
        <f t="shared" si="3"/>
        <v>0</v>
      </c>
    </row>
    <row r="20" spans="1:10">
      <c r="A20" s="9"/>
      <c r="B20" s="10" t="s">
        <v>24</v>
      </c>
      <c r="C20" s="28">
        <v>50.796461000000001</v>
      </c>
      <c r="D20" s="12">
        <v>0</v>
      </c>
      <c r="E20" s="28">
        <v>43.4</v>
      </c>
      <c r="F20" s="39">
        <v>45.4</v>
      </c>
      <c r="G20" s="40">
        <f t="shared" si="0"/>
        <v>-5.3964610000000022</v>
      </c>
      <c r="H20" s="15">
        <f t="shared" si="1"/>
        <v>-0.10623694827873938</v>
      </c>
      <c r="I20" s="40">
        <f t="shared" si="2"/>
        <v>2</v>
      </c>
      <c r="J20" s="15">
        <f t="shared" si="3"/>
        <v>4.6082949308755762E-2</v>
      </c>
    </row>
    <row r="21" spans="1:10">
      <c r="A21" s="9"/>
      <c r="B21" s="10" t="s">
        <v>25</v>
      </c>
      <c r="C21" s="28">
        <v>18</v>
      </c>
      <c r="D21" s="12">
        <v>0</v>
      </c>
      <c r="E21" s="28">
        <v>18</v>
      </c>
      <c r="F21" s="39">
        <v>18</v>
      </c>
      <c r="G21" s="30">
        <f t="shared" si="0"/>
        <v>0</v>
      </c>
      <c r="H21" s="31">
        <f t="shared" si="1"/>
        <v>0</v>
      </c>
      <c r="I21" s="30">
        <f t="shared" si="2"/>
        <v>0</v>
      </c>
      <c r="J21" s="31">
        <f t="shared" si="3"/>
        <v>0</v>
      </c>
    </row>
    <row r="22" spans="1:10">
      <c r="A22" s="9"/>
      <c r="B22" s="10" t="s">
        <v>26</v>
      </c>
      <c r="C22" s="28">
        <v>28.5</v>
      </c>
      <c r="D22" s="12">
        <v>0</v>
      </c>
      <c r="E22" s="28">
        <v>28.5</v>
      </c>
      <c r="F22" s="39">
        <v>30.4</v>
      </c>
      <c r="G22" s="40">
        <f t="shared" si="0"/>
        <v>1.8999999999999986</v>
      </c>
      <c r="H22" s="15">
        <f t="shared" si="1"/>
        <v>6.666666666666661E-2</v>
      </c>
      <c r="I22" s="40">
        <f t="shared" si="2"/>
        <v>1.8999999999999986</v>
      </c>
      <c r="J22" s="15">
        <f t="shared" si="3"/>
        <v>6.666666666666661E-2</v>
      </c>
    </row>
    <row r="23" spans="1:10">
      <c r="A23" s="9"/>
      <c r="B23" s="10" t="s">
        <v>27</v>
      </c>
      <c r="C23" s="28">
        <v>10.75</v>
      </c>
      <c r="D23" s="12">
        <v>0</v>
      </c>
      <c r="E23" s="28">
        <v>10.600000000000001</v>
      </c>
      <c r="F23" s="39">
        <v>8.7000000000000011</v>
      </c>
      <c r="G23" s="40">
        <f t="shared" si="0"/>
        <v>-2.0499999999999989</v>
      </c>
      <c r="H23" s="15">
        <f t="shared" si="1"/>
        <v>-0.19069767441860455</v>
      </c>
      <c r="I23" s="40">
        <f t="shared" si="2"/>
        <v>-1.9000000000000004</v>
      </c>
      <c r="J23" s="15">
        <f t="shared" si="3"/>
        <v>-0.17924528301886794</v>
      </c>
    </row>
    <row r="24" spans="1:10">
      <c r="A24" s="9"/>
      <c r="B24" s="10" t="s">
        <v>28</v>
      </c>
      <c r="C24" s="28">
        <v>40.528837000000003</v>
      </c>
      <c r="D24" s="28">
        <v>15.000007999999999</v>
      </c>
      <c r="E24" s="41">
        <v>35.56</v>
      </c>
      <c r="F24" s="39">
        <v>33.300000000000004</v>
      </c>
      <c r="G24" s="40">
        <f t="shared" si="0"/>
        <v>-7.2288369999999986</v>
      </c>
      <c r="H24" s="15">
        <f t="shared" si="1"/>
        <v>-0.17836280374884672</v>
      </c>
      <c r="I24" s="40">
        <f t="shared" si="2"/>
        <v>-2.259999999999998</v>
      </c>
      <c r="J24" s="15">
        <f t="shared" si="3"/>
        <v>-6.3554555680539873E-2</v>
      </c>
    </row>
    <row r="25" spans="1:10">
      <c r="A25" s="9"/>
      <c r="B25" s="10" t="s">
        <v>29</v>
      </c>
      <c r="C25" s="28">
        <v>16.706799</v>
      </c>
      <c r="D25" s="12">
        <v>0</v>
      </c>
      <c r="E25" s="28">
        <v>16.259999999999998</v>
      </c>
      <c r="F25" s="39">
        <v>15.559999999999999</v>
      </c>
      <c r="G25" s="40">
        <f t="shared" si="0"/>
        <v>-1.1467990000000015</v>
      </c>
      <c r="H25" s="15">
        <f t="shared" si="1"/>
        <v>-6.8642652611071789E-2</v>
      </c>
      <c r="I25" s="40">
        <f t="shared" si="2"/>
        <v>-0.69999999999999929</v>
      </c>
      <c r="J25" s="15">
        <f t="shared" si="3"/>
        <v>-4.3050430504305001E-2</v>
      </c>
    </row>
    <row r="26" spans="1:10">
      <c r="A26" s="9"/>
      <c r="B26" s="10" t="s">
        <v>30</v>
      </c>
      <c r="C26" s="28">
        <v>9.1</v>
      </c>
      <c r="D26" s="12">
        <v>0</v>
      </c>
      <c r="E26" s="28">
        <v>9.1</v>
      </c>
      <c r="F26" s="39">
        <v>9.7899999999999991</v>
      </c>
      <c r="G26" s="40">
        <f t="shared" si="0"/>
        <v>0.6899999999999995</v>
      </c>
      <c r="H26" s="15">
        <f t="shared" si="1"/>
        <v>7.5824175824175777E-2</v>
      </c>
      <c r="I26" s="40">
        <f t="shared" si="2"/>
        <v>0.6899999999999995</v>
      </c>
      <c r="J26" s="15">
        <f t="shared" si="3"/>
        <v>7.5824175824175777E-2</v>
      </c>
    </row>
    <row r="27" spans="1:10">
      <c r="A27" s="9"/>
      <c r="B27" s="10" t="s">
        <v>31</v>
      </c>
      <c r="C27" s="28">
        <v>21</v>
      </c>
      <c r="D27" s="12">
        <v>0</v>
      </c>
      <c r="E27" s="28">
        <v>21</v>
      </c>
      <c r="F27" s="39">
        <v>21.5</v>
      </c>
      <c r="G27" s="40">
        <f t="shared" si="0"/>
        <v>0.5</v>
      </c>
      <c r="H27" s="15">
        <f t="shared" si="1"/>
        <v>2.3809523809523808E-2</v>
      </c>
      <c r="I27" s="40">
        <f t="shared" si="2"/>
        <v>0.5</v>
      </c>
      <c r="J27" s="15">
        <f t="shared" si="3"/>
        <v>2.3809523809523808E-2</v>
      </c>
    </row>
    <row r="28" spans="1:10">
      <c r="A28" s="9"/>
      <c r="B28" s="10" t="s">
        <v>32</v>
      </c>
      <c r="C28" s="28">
        <v>23.462678</v>
      </c>
      <c r="D28" s="12">
        <v>0</v>
      </c>
      <c r="E28" s="28">
        <v>22</v>
      </c>
      <c r="F28" s="39">
        <v>20.5</v>
      </c>
      <c r="G28" s="40">
        <f t="shared" si="0"/>
        <v>-2.9626780000000004</v>
      </c>
      <c r="H28" s="15">
        <f t="shared" si="1"/>
        <v>-0.12627194559802596</v>
      </c>
      <c r="I28" s="40">
        <f t="shared" si="2"/>
        <v>-1.5</v>
      </c>
      <c r="J28" s="15">
        <f t="shared" si="3"/>
        <v>-6.8181818181818177E-2</v>
      </c>
    </row>
    <row r="29" spans="1:10" ht="18">
      <c r="A29" s="9"/>
      <c r="B29" s="42" t="s">
        <v>33</v>
      </c>
      <c r="C29" s="43">
        <v>6.9314549999999997</v>
      </c>
      <c r="D29" s="12">
        <v>0</v>
      </c>
      <c r="E29" s="43">
        <v>7.0200000000000005</v>
      </c>
      <c r="F29" s="39">
        <v>3.9000000000000004</v>
      </c>
      <c r="G29" s="40">
        <f t="shared" si="0"/>
        <v>-3.0314549999999993</v>
      </c>
      <c r="H29" s="15">
        <f t="shared" si="1"/>
        <v>-0.43734756988251378</v>
      </c>
      <c r="I29" s="40">
        <f t="shared" si="2"/>
        <v>-3.12</v>
      </c>
      <c r="J29" s="15">
        <f t="shared" si="3"/>
        <v>-0.44444444444444442</v>
      </c>
    </row>
    <row r="30" spans="1:10" ht="18">
      <c r="A30" s="9"/>
      <c r="B30" s="44" t="s">
        <v>34</v>
      </c>
      <c r="C30" s="45">
        <v>307.17769299999998</v>
      </c>
      <c r="D30" s="12">
        <v>0</v>
      </c>
      <c r="E30" s="45">
        <v>312.27</v>
      </c>
      <c r="F30" s="46">
        <v>327.3</v>
      </c>
      <c r="G30" s="40">
        <f t="shared" si="0"/>
        <v>20.122307000000035</v>
      </c>
      <c r="H30" s="15">
        <f t="shared" si="1"/>
        <v>6.5507058157377451E-2</v>
      </c>
      <c r="I30" s="40">
        <f t="shared" si="2"/>
        <v>15.03000000000003</v>
      </c>
      <c r="J30" s="15">
        <f t="shared" si="3"/>
        <v>4.8131424728600346E-2</v>
      </c>
    </row>
    <row r="31" spans="1:10">
      <c r="A31" s="9" t="s">
        <v>35</v>
      </c>
      <c r="B31" s="10"/>
      <c r="C31" s="28"/>
      <c r="D31" s="28"/>
      <c r="E31" s="28"/>
      <c r="F31" s="39"/>
      <c r="G31" s="40"/>
      <c r="H31" s="15"/>
      <c r="I31" s="40"/>
      <c r="J31" s="15"/>
    </row>
    <row r="32" spans="1:10" ht="18">
      <c r="A32" s="9"/>
      <c r="B32" s="10" t="s">
        <v>36</v>
      </c>
      <c r="C32" s="47">
        <v>220.54797600000001</v>
      </c>
      <c r="D32" s="48">
        <v>146</v>
      </c>
      <c r="E32" s="47">
        <v>163.54</v>
      </c>
      <c r="F32" s="49">
        <v>292.20999999999998</v>
      </c>
      <c r="G32" s="40">
        <f t="shared" si="0"/>
        <v>71.662023999999974</v>
      </c>
      <c r="H32" s="15">
        <f t="shared" si="1"/>
        <v>0.32492714419650792</v>
      </c>
      <c r="I32" s="40">
        <f t="shared" si="2"/>
        <v>128.66999999999999</v>
      </c>
      <c r="J32" s="15">
        <f t="shared" si="3"/>
        <v>0.78677999266234555</v>
      </c>
    </row>
    <row r="33" spans="1:10" ht="18">
      <c r="A33" s="9"/>
      <c r="B33" s="27" t="s">
        <v>37</v>
      </c>
      <c r="C33" s="38">
        <f>58.168584-1.73</f>
        <v>56.438584000000006</v>
      </c>
      <c r="D33" s="12">
        <v>0</v>
      </c>
      <c r="E33" s="28">
        <v>47.7</v>
      </c>
      <c r="F33" s="49">
        <v>12.600000000000001</v>
      </c>
      <c r="G33" s="40">
        <f t="shared" si="0"/>
        <v>-43.838584000000004</v>
      </c>
      <c r="H33" s="15">
        <f t="shared" si="1"/>
        <v>-0.77674847405810177</v>
      </c>
      <c r="I33" s="40">
        <f t="shared" si="2"/>
        <v>-35.1</v>
      </c>
      <c r="J33" s="15">
        <f t="shared" si="3"/>
        <v>-0.73584905660377353</v>
      </c>
    </row>
    <row r="34" spans="1:10">
      <c r="A34" s="50" t="s">
        <v>38</v>
      </c>
      <c r="B34" s="51"/>
      <c r="C34" s="52">
        <f>SUM(C35:C38)</f>
        <v>202.44989899999999</v>
      </c>
      <c r="D34" s="53">
        <v>0</v>
      </c>
      <c r="E34" s="52">
        <v>198.63</v>
      </c>
      <c r="F34" s="54">
        <v>205.85</v>
      </c>
      <c r="G34" s="55">
        <f t="shared" si="0"/>
        <v>3.4001010000000065</v>
      </c>
      <c r="H34" s="56">
        <f t="shared" si="1"/>
        <v>1.6794777457508174E-2</v>
      </c>
      <c r="I34" s="55">
        <f t="shared" si="2"/>
        <v>7.2199999999999989</v>
      </c>
      <c r="J34" s="56">
        <f t="shared" si="3"/>
        <v>3.6348990585510742E-2</v>
      </c>
    </row>
    <row r="35" spans="1:10">
      <c r="A35" s="9"/>
      <c r="B35" s="10" t="s">
        <v>39</v>
      </c>
      <c r="C35" s="28">
        <v>96.289467999999999</v>
      </c>
      <c r="D35" s="12">
        <v>0</v>
      </c>
      <c r="E35" s="28">
        <v>97</v>
      </c>
      <c r="F35" s="39">
        <v>100</v>
      </c>
      <c r="G35" s="40">
        <f t="shared" si="0"/>
        <v>3.7105320000000006</v>
      </c>
      <c r="H35" s="15">
        <f t="shared" si="1"/>
        <v>3.8535180192292691E-2</v>
      </c>
      <c r="I35" s="40">
        <f t="shared" si="2"/>
        <v>3</v>
      </c>
      <c r="J35" s="15">
        <f t="shared" si="3"/>
        <v>3.0927835051546393E-2</v>
      </c>
    </row>
    <row r="36" spans="1:10" ht="18">
      <c r="A36" s="9"/>
      <c r="B36" s="10" t="s">
        <v>40</v>
      </c>
      <c r="C36" s="28">
        <f>33.665+1.73</f>
        <v>35.394999999999996</v>
      </c>
      <c r="D36" s="12">
        <v>0</v>
      </c>
      <c r="E36" s="28">
        <v>31.5</v>
      </c>
      <c r="F36" s="39">
        <v>29.17</v>
      </c>
      <c r="G36" s="40">
        <f t="shared" si="0"/>
        <v>-6.2249999999999943</v>
      </c>
      <c r="H36" s="15">
        <f t="shared" si="1"/>
        <v>-0.17587229834722404</v>
      </c>
      <c r="I36" s="40">
        <f t="shared" si="2"/>
        <v>-2.3299999999999983</v>
      </c>
      <c r="J36" s="15">
        <f t="shared" si="3"/>
        <v>-7.3968253968253919E-2</v>
      </c>
    </row>
    <row r="37" spans="1:10" ht="18">
      <c r="A37" s="9"/>
      <c r="B37" s="10" t="s">
        <v>41</v>
      </c>
      <c r="C37" s="28">
        <v>67.725431</v>
      </c>
      <c r="D37" s="12">
        <v>0</v>
      </c>
      <c r="E37" s="28">
        <v>67.09</v>
      </c>
      <c r="F37" s="39">
        <v>73.539999999999992</v>
      </c>
      <c r="G37" s="40">
        <f t="shared" si="0"/>
        <v>5.8145689999999917</v>
      </c>
      <c r="H37" s="15">
        <f t="shared" si="1"/>
        <v>8.5855031324938949E-2</v>
      </c>
      <c r="I37" s="40">
        <f t="shared" si="2"/>
        <v>6.4499999999999886</v>
      </c>
      <c r="J37" s="15">
        <f t="shared" si="3"/>
        <v>9.6139514085556543E-2</v>
      </c>
    </row>
    <row r="38" spans="1:10">
      <c r="A38" s="9"/>
      <c r="B38" s="42" t="s">
        <v>42</v>
      </c>
      <c r="C38" s="43">
        <v>3.04</v>
      </c>
      <c r="D38" s="12">
        <v>0</v>
      </c>
      <c r="E38" s="43">
        <v>3.04</v>
      </c>
      <c r="F38" s="39">
        <v>3.14</v>
      </c>
      <c r="G38" s="40">
        <f t="shared" si="0"/>
        <v>0.10000000000000009</v>
      </c>
      <c r="H38" s="15">
        <f t="shared" si="1"/>
        <v>3.2894736842105289E-2</v>
      </c>
      <c r="I38" s="40">
        <f t="shared" si="2"/>
        <v>0.10000000000000009</v>
      </c>
      <c r="J38" s="15">
        <f t="shared" si="3"/>
        <v>3.2894736842105289E-2</v>
      </c>
    </row>
    <row r="39" spans="1:10">
      <c r="A39" s="50" t="s">
        <v>43</v>
      </c>
      <c r="B39" s="57"/>
      <c r="C39" s="58">
        <v>590.66430799999989</v>
      </c>
      <c r="D39" s="58">
        <v>200.14850999999999</v>
      </c>
      <c r="E39" s="58">
        <v>583.36</v>
      </c>
      <c r="F39" s="59">
        <v>539.11</v>
      </c>
      <c r="G39" s="55">
        <f t="shared" si="0"/>
        <v>-51.554307999999878</v>
      </c>
      <c r="H39" s="56">
        <f t="shared" si="1"/>
        <v>-8.7281908355972451E-2</v>
      </c>
      <c r="I39" s="55">
        <f t="shared" si="2"/>
        <v>-44.25</v>
      </c>
      <c r="J39" s="56">
        <f t="shared" si="3"/>
        <v>-7.5853675260559514E-2</v>
      </c>
    </row>
    <row r="40" spans="1:10">
      <c r="A40" s="9"/>
      <c r="B40" s="10" t="s">
        <v>44</v>
      </c>
      <c r="C40" s="28">
        <v>89.990369999999999</v>
      </c>
      <c r="D40" s="28">
        <v>200.14850999999999</v>
      </c>
      <c r="E40" s="28">
        <v>90</v>
      </c>
      <c r="F40" s="39">
        <v>90</v>
      </c>
      <c r="G40" s="40">
        <f t="shared" si="0"/>
        <v>9.6300000000013597E-3</v>
      </c>
      <c r="H40" s="15">
        <f t="shared" si="1"/>
        <v>1.070114502251892E-4</v>
      </c>
      <c r="I40" s="30">
        <f t="shared" si="2"/>
        <v>0</v>
      </c>
      <c r="J40" s="31">
        <f t="shared" si="3"/>
        <v>0</v>
      </c>
    </row>
    <row r="41" spans="1:10">
      <c r="A41" s="9"/>
      <c r="B41" s="10" t="s">
        <v>45</v>
      </c>
      <c r="C41" s="28">
        <v>16.192806999999998</v>
      </c>
      <c r="D41" s="12">
        <v>0</v>
      </c>
      <c r="E41" s="28">
        <v>16.25</v>
      </c>
      <c r="F41" s="29">
        <v>0</v>
      </c>
      <c r="G41" s="40">
        <f t="shared" si="0"/>
        <v>-16.192806999999998</v>
      </c>
      <c r="H41" s="15">
        <f t="shared" si="1"/>
        <v>-1</v>
      </c>
      <c r="I41" s="40">
        <f t="shared" si="2"/>
        <v>-16.25</v>
      </c>
      <c r="J41" s="15">
        <f t="shared" si="3"/>
        <v>-1</v>
      </c>
    </row>
    <row r="42" spans="1:10">
      <c r="A42" s="9"/>
      <c r="B42" s="42" t="s">
        <v>46</v>
      </c>
      <c r="C42" s="43">
        <v>160.40397300000001</v>
      </c>
      <c r="D42" s="12">
        <v>0</v>
      </c>
      <c r="E42" s="43">
        <v>150.38</v>
      </c>
      <c r="F42" s="39">
        <v>148.06</v>
      </c>
      <c r="G42" s="40">
        <f t="shared" si="0"/>
        <v>-12.343973000000005</v>
      </c>
      <c r="H42" s="15">
        <f t="shared" si="1"/>
        <v>-7.6955531519160097E-2</v>
      </c>
      <c r="I42" s="40">
        <f t="shared" si="2"/>
        <v>-2.3199999999999932</v>
      </c>
      <c r="J42" s="15">
        <f t="shared" si="3"/>
        <v>-1.5427583455246663E-2</v>
      </c>
    </row>
    <row r="43" spans="1:10">
      <c r="A43" s="9"/>
      <c r="B43" s="44" t="s">
        <v>47</v>
      </c>
      <c r="C43" s="45">
        <v>6.8401969999999999</v>
      </c>
      <c r="D43" s="12">
        <v>0</v>
      </c>
      <c r="E43" s="45">
        <v>7.01</v>
      </c>
      <c r="F43" s="46">
        <v>7.27</v>
      </c>
      <c r="G43" s="40">
        <f t="shared" si="0"/>
        <v>0.42980299999999971</v>
      </c>
      <c r="H43" s="15">
        <f t="shared" si="1"/>
        <v>6.2834886188219391E-2</v>
      </c>
      <c r="I43" s="40">
        <f t="shared" si="2"/>
        <v>0.25999999999999979</v>
      </c>
      <c r="J43" s="15">
        <f t="shared" si="3"/>
        <v>3.708987161198285E-2</v>
      </c>
    </row>
    <row r="44" spans="1:10" ht="18">
      <c r="A44" s="9"/>
      <c r="B44" s="10" t="s">
        <v>48</v>
      </c>
      <c r="C44" s="28">
        <v>283.50089700000001</v>
      </c>
      <c r="D44" s="12">
        <v>0</v>
      </c>
      <c r="E44" s="28">
        <v>285.5</v>
      </c>
      <c r="F44" s="39">
        <v>256.08</v>
      </c>
      <c r="G44" s="40">
        <f t="shared" si="0"/>
        <v>-27.420897000000025</v>
      </c>
      <c r="H44" s="15">
        <f t="shared" si="1"/>
        <v>-9.6722434708910371E-2</v>
      </c>
      <c r="I44" s="40">
        <f t="shared" si="2"/>
        <v>-29.420000000000016</v>
      </c>
      <c r="J44" s="15">
        <f t="shared" si="3"/>
        <v>-0.10304728546409812</v>
      </c>
    </row>
    <row r="45" spans="1:10" ht="18.75" thickBot="1">
      <c r="A45" s="9"/>
      <c r="B45" s="42" t="s">
        <v>49</v>
      </c>
      <c r="C45" s="43">
        <v>33.736063999999999</v>
      </c>
      <c r="D45" s="12">
        <v>0</v>
      </c>
      <c r="E45" s="43">
        <v>34.22</v>
      </c>
      <c r="F45" s="39">
        <v>37.699999999999996</v>
      </c>
      <c r="G45" s="40">
        <f t="shared" si="0"/>
        <v>3.9639359999999968</v>
      </c>
      <c r="H45" s="15">
        <f t="shared" si="1"/>
        <v>0.11749847285089324</v>
      </c>
      <c r="I45" s="40">
        <f t="shared" si="2"/>
        <v>3.4799999999999969</v>
      </c>
      <c r="J45" s="15">
        <f t="shared" si="3"/>
        <v>0.1016949152542372</v>
      </c>
    </row>
    <row r="46" spans="1:10">
      <c r="A46" s="60" t="s">
        <v>50</v>
      </c>
      <c r="B46" s="61"/>
      <c r="C46" s="62">
        <v>1747.3199219999997</v>
      </c>
      <c r="D46" s="62">
        <v>561.14857099999995</v>
      </c>
      <c r="E46" s="62">
        <v>1662.4499999999998</v>
      </c>
      <c r="F46" s="63">
        <v>1727.3700000000001</v>
      </c>
      <c r="G46" s="64">
        <f t="shared" si="0"/>
        <v>-19.94992199999956</v>
      </c>
      <c r="H46" s="65">
        <f t="shared" si="1"/>
        <v>-1.1417440932719798E-2</v>
      </c>
      <c r="I46" s="64">
        <f t="shared" si="2"/>
        <v>64.9200000000003</v>
      </c>
      <c r="J46" s="65">
        <f t="shared" si="3"/>
        <v>3.9050798520256433E-2</v>
      </c>
    </row>
    <row r="47" spans="1:10" ht="15.75" thickBot="1">
      <c r="A47" s="66"/>
      <c r="B47" s="67" t="s">
        <v>51</v>
      </c>
      <c r="C47" s="68">
        <v>-0.65176299999999998</v>
      </c>
      <c r="D47" s="12">
        <v>0</v>
      </c>
      <c r="E47" s="68">
        <v>-0.27</v>
      </c>
      <c r="F47" s="69">
        <v>0</v>
      </c>
      <c r="G47" s="70">
        <f t="shared" si="0"/>
        <v>0.65176299999999998</v>
      </c>
      <c r="H47" s="71">
        <f t="shared" si="1"/>
        <v>-1</v>
      </c>
      <c r="I47" s="70">
        <f t="shared" si="2"/>
        <v>0.27</v>
      </c>
      <c r="J47" s="71">
        <f t="shared" si="3"/>
        <v>-1</v>
      </c>
    </row>
    <row r="48" spans="1:10" ht="16.5" thickTop="1" thickBot="1">
      <c r="A48" s="72" t="s">
        <v>52</v>
      </c>
      <c r="B48" s="73"/>
      <c r="C48" s="74">
        <v>1746.6681589999996</v>
      </c>
      <c r="D48" s="74">
        <v>561.14857099999995</v>
      </c>
      <c r="E48" s="74">
        <v>1662.1799999999998</v>
      </c>
      <c r="F48" s="75">
        <v>1727.3700000000001</v>
      </c>
      <c r="G48" s="76">
        <f t="shared" si="0"/>
        <v>-19.298158999999487</v>
      </c>
      <c r="H48" s="77">
        <f t="shared" si="1"/>
        <v>-1.10485548732096E-2</v>
      </c>
      <c r="I48" s="76">
        <f t="shared" si="2"/>
        <v>65.190000000000282</v>
      </c>
      <c r="J48" s="77">
        <f t="shared" si="3"/>
        <v>3.9219579106956101E-2</v>
      </c>
    </row>
    <row r="49" spans="1:10">
      <c r="A49" s="87" t="s">
        <v>53</v>
      </c>
      <c r="B49" s="87"/>
      <c r="C49" s="87"/>
      <c r="D49" s="87"/>
      <c r="E49" s="78"/>
    </row>
    <row r="50" spans="1:10">
      <c r="A50" s="88" t="s">
        <v>54</v>
      </c>
      <c r="B50" s="88"/>
      <c r="C50" s="88"/>
      <c r="D50" s="88"/>
      <c r="E50" s="88"/>
      <c r="F50" s="88"/>
      <c r="G50" s="88"/>
      <c r="H50" s="88"/>
      <c r="I50" s="88"/>
      <c r="J50" s="88"/>
    </row>
    <row r="51" spans="1:10">
      <c r="A51" s="80" t="s">
        <v>55</v>
      </c>
      <c r="B51" s="80"/>
      <c r="C51" s="80"/>
      <c r="D51" s="81"/>
      <c r="E51" s="80"/>
      <c r="F51" s="80"/>
      <c r="G51" s="80"/>
      <c r="H51" s="80"/>
      <c r="I51" s="80"/>
      <c r="J51" s="80"/>
    </row>
    <row r="52" spans="1:10">
      <c r="A52" s="80" t="s">
        <v>56</v>
      </c>
      <c r="B52" s="80"/>
      <c r="C52" s="80"/>
      <c r="D52" s="81"/>
      <c r="E52" s="80"/>
      <c r="F52" s="80"/>
      <c r="G52" s="80"/>
      <c r="H52" s="80"/>
      <c r="I52" s="80"/>
      <c r="J52" s="80"/>
    </row>
    <row r="53" spans="1:10">
      <c r="A53" s="80" t="s">
        <v>57</v>
      </c>
      <c r="B53" s="80"/>
      <c r="C53" s="80"/>
      <c r="D53" s="80"/>
      <c r="E53" s="80"/>
      <c r="F53" s="80"/>
      <c r="G53" s="80"/>
      <c r="H53" s="80"/>
      <c r="I53" s="80"/>
      <c r="J53" s="80"/>
    </row>
    <row r="54" spans="1:10">
      <c r="A54" s="80" t="s">
        <v>58</v>
      </c>
      <c r="B54" s="80"/>
      <c r="C54" s="80"/>
      <c r="D54" s="81"/>
      <c r="E54" s="80"/>
      <c r="F54" s="80"/>
      <c r="G54" s="80"/>
      <c r="H54" s="80"/>
      <c r="I54" s="80"/>
      <c r="J54" s="80"/>
    </row>
    <row r="55" spans="1:10">
      <c r="A55" s="80" t="s">
        <v>59</v>
      </c>
      <c r="B55" s="80"/>
      <c r="C55" s="80"/>
      <c r="D55" s="80"/>
      <c r="E55" s="80"/>
      <c r="F55" s="80"/>
      <c r="G55" s="80"/>
      <c r="H55" s="80"/>
      <c r="I55" s="80"/>
      <c r="J55" s="80"/>
    </row>
    <row r="56" spans="1:10">
      <c r="A56" s="79" t="s">
        <v>60</v>
      </c>
      <c r="B56" s="79"/>
      <c r="C56" s="79"/>
      <c r="D56" s="79"/>
      <c r="E56" s="79"/>
      <c r="F56" s="79"/>
      <c r="G56" s="79"/>
      <c r="H56" s="79"/>
      <c r="I56" s="79"/>
      <c r="J56" s="79"/>
    </row>
    <row r="57" spans="1:10">
      <c r="A57" s="79" t="s">
        <v>61</v>
      </c>
      <c r="B57" s="79"/>
      <c r="C57" s="79"/>
      <c r="D57" s="79"/>
      <c r="E57" s="79"/>
      <c r="F57" s="79"/>
      <c r="G57" s="79"/>
      <c r="H57" s="79"/>
      <c r="I57" s="79"/>
      <c r="J57" s="79"/>
    </row>
    <row r="58" spans="1:10">
      <c r="A58" s="79" t="s">
        <v>62</v>
      </c>
      <c r="B58" s="79"/>
      <c r="C58" s="79"/>
      <c r="D58" s="79"/>
      <c r="E58" s="79"/>
      <c r="F58" s="79"/>
      <c r="G58" s="79"/>
      <c r="H58" s="79"/>
      <c r="I58" s="79"/>
      <c r="J58" s="79"/>
    </row>
    <row r="59" spans="1:10">
      <c r="A59" s="79" t="s">
        <v>63</v>
      </c>
      <c r="B59" s="79"/>
      <c r="C59" s="79"/>
      <c r="D59" s="79"/>
      <c r="E59" s="79"/>
      <c r="F59" s="79"/>
      <c r="G59" s="79"/>
      <c r="H59" s="79"/>
      <c r="I59" s="79"/>
      <c r="J59" s="79"/>
    </row>
  </sheetData>
  <mergeCells count="24">
    <mergeCell ref="A51:J51"/>
    <mergeCell ref="A1:J1"/>
    <mergeCell ref="A2:J2"/>
    <mergeCell ref="A3:J3"/>
    <mergeCell ref="A5:J5"/>
    <mergeCell ref="A6:B8"/>
    <mergeCell ref="C6:C8"/>
    <mergeCell ref="D6:D8"/>
    <mergeCell ref="E6:E8"/>
    <mergeCell ref="F6:F8"/>
    <mergeCell ref="G6:J6"/>
    <mergeCell ref="G7:H7"/>
    <mergeCell ref="I7:J7"/>
    <mergeCell ref="A9:B9"/>
    <mergeCell ref="A49:D49"/>
    <mergeCell ref="A50:J50"/>
    <mergeCell ref="A58:J58"/>
    <mergeCell ref="A59:J59"/>
    <mergeCell ref="A52:J52"/>
    <mergeCell ref="A53:J53"/>
    <mergeCell ref="A54:J54"/>
    <mergeCell ref="A55:J55"/>
    <mergeCell ref="A56:J56"/>
    <mergeCell ref="A57:J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2011-02-10T14:55:04Z</dcterms:created>
  <dcterms:modified xsi:type="dcterms:W3CDTF">2011-02-10T18:53:42Z</dcterms:modified>
</cp:coreProperties>
</file>