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270" windowWidth="23595" windowHeight="9975"/>
  </bookViews>
  <sheets>
    <sheet name="NSF BP Pgms" sheetId="1" r:id="rId1"/>
  </sheets>
  <definedNames>
    <definedName name="_xlnm.Print_Area" localSheetId="0">'NSF BP Pgms'!$A$1:$H$60</definedName>
  </definedNames>
  <calcPr calcId="125725"/>
</workbook>
</file>

<file path=xl/calcChain.xml><?xml version="1.0" encoding="utf-8"?>
<calcChain xmlns="http://schemas.openxmlformats.org/spreadsheetml/2006/main">
  <c r="H48" i="1"/>
  <c r="H41"/>
  <c r="H26"/>
  <c r="H18"/>
  <c r="H17"/>
  <c r="H13"/>
  <c r="F34"/>
  <c r="F33"/>
  <c r="F18"/>
  <c r="F17"/>
  <c r="F12"/>
  <c r="E48"/>
  <c r="F48" s="1"/>
  <c r="E47"/>
  <c r="F47" s="1"/>
  <c r="G46"/>
  <c r="H46" s="1"/>
  <c r="G45"/>
  <c r="H45" s="1"/>
  <c r="E44"/>
  <c r="F44" s="1"/>
  <c r="G41"/>
  <c r="G38"/>
  <c r="H38" s="1"/>
  <c r="G37"/>
  <c r="H37" s="1"/>
  <c r="G34"/>
  <c r="H34" s="1"/>
  <c r="G33"/>
  <c r="H33" s="1"/>
  <c r="G30"/>
  <c r="H30" s="1"/>
  <c r="G29"/>
  <c r="H29" s="1"/>
  <c r="G26"/>
  <c r="G25"/>
  <c r="H25" s="1"/>
  <c r="E24"/>
  <c r="F24" s="1"/>
  <c r="D51"/>
  <c r="B51"/>
  <c r="G21"/>
  <c r="H21" s="1"/>
  <c r="G18"/>
  <c r="G17"/>
  <c r="G14"/>
  <c r="H14" s="1"/>
  <c r="G10"/>
  <c r="H10" s="1"/>
  <c r="D50"/>
  <c r="C50"/>
  <c r="C49"/>
  <c r="E8" l="1"/>
  <c r="F8" s="1"/>
  <c r="E12"/>
  <c r="E16"/>
  <c r="F16" s="1"/>
  <c r="E20"/>
  <c r="F20" s="1"/>
  <c r="G24"/>
  <c r="H24" s="1"/>
  <c r="E28"/>
  <c r="F28" s="1"/>
  <c r="E32"/>
  <c r="F32" s="1"/>
  <c r="E36"/>
  <c r="F36" s="1"/>
  <c r="E40"/>
  <c r="F40" s="1"/>
  <c r="G13"/>
  <c r="B49"/>
  <c r="G22"/>
  <c r="H22" s="1"/>
  <c r="G42"/>
  <c r="H42" s="1"/>
  <c r="E7"/>
  <c r="F7" s="1"/>
  <c r="E11"/>
  <c r="F11" s="1"/>
  <c r="E15"/>
  <c r="F15" s="1"/>
  <c r="E19"/>
  <c r="F19" s="1"/>
  <c r="E27"/>
  <c r="F27" s="1"/>
  <c r="E31"/>
  <c r="F31" s="1"/>
  <c r="E35"/>
  <c r="F35" s="1"/>
  <c r="E39"/>
  <c r="F39" s="1"/>
  <c r="E43"/>
  <c r="F43" s="1"/>
  <c r="G50"/>
  <c r="H50" s="1"/>
  <c r="E51"/>
  <c r="F51" s="1"/>
  <c r="G7"/>
  <c r="H7" s="1"/>
  <c r="E9"/>
  <c r="F9" s="1"/>
  <c r="G11"/>
  <c r="H11" s="1"/>
  <c r="E13"/>
  <c r="F13" s="1"/>
  <c r="G15"/>
  <c r="H15" s="1"/>
  <c r="E17"/>
  <c r="G19"/>
  <c r="H19" s="1"/>
  <c r="E21"/>
  <c r="F21" s="1"/>
  <c r="G23"/>
  <c r="H23" s="1"/>
  <c r="E25"/>
  <c r="F25" s="1"/>
  <c r="G27"/>
  <c r="H27" s="1"/>
  <c r="E29"/>
  <c r="F29" s="1"/>
  <c r="G31"/>
  <c r="H31" s="1"/>
  <c r="E33"/>
  <c r="G35"/>
  <c r="H35" s="1"/>
  <c r="E37"/>
  <c r="F37" s="1"/>
  <c r="G39"/>
  <c r="H39" s="1"/>
  <c r="E41"/>
  <c r="F41" s="1"/>
  <c r="G43"/>
  <c r="H43" s="1"/>
  <c r="E45"/>
  <c r="F45" s="1"/>
  <c r="G47"/>
  <c r="H47" s="1"/>
  <c r="B50"/>
  <c r="C51"/>
  <c r="G8"/>
  <c r="H8" s="1"/>
  <c r="E10"/>
  <c r="F10" s="1"/>
  <c r="G12"/>
  <c r="H12" s="1"/>
  <c r="E14"/>
  <c r="F14" s="1"/>
  <c r="G16"/>
  <c r="H16" s="1"/>
  <c r="E18"/>
  <c r="G20"/>
  <c r="H20" s="1"/>
  <c r="E22"/>
  <c r="F22" s="1"/>
  <c r="E26"/>
  <c r="F26" s="1"/>
  <c r="G28"/>
  <c r="H28" s="1"/>
  <c r="E30"/>
  <c r="F30" s="1"/>
  <c r="G32"/>
  <c r="H32" s="1"/>
  <c r="E34"/>
  <c r="G36"/>
  <c r="H36" s="1"/>
  <c r="E38"/>
  <c r="F38" s="1"/>
  <c r="G40"/>
  <c r="H40" s="1"/>
  <c r="E42"/>
  <c r="F42" s="1"/>
  <c r="G44"/>
  <c r="H44" s="1"/>
  <c r="E46"/>
  <c r="F46" s="1"/>
  <c r="G48"/>
  <c r="D49"/>
  <c r="G9"/>
  <c r="H9" s="1"/>
  <c r="E23"/>
  <c r="F23" s="1"/>
  <c r="E50" l="1"/>
  <c r="F50" s="1"/>
  <c r="G49"/>
  <c r="H49" s="1"/>
  <c r="D52"/>
  <c r="E49"/>
  <c r="F49" s="1"/>
  <c r="G51"/>
  <c r="H51" s="1"/>
  <c r="B52"/>
  <c r="C52"/>
  <c r="E52" l="1"/>
  <c r="F52" s="1"/>
  <c r="G52"/>
  <c r="H52" s="1"/>
</calcChain>
</file>

<file path=xl/sharedStrings.xml><?xml version="1.0" encoding="utf-8"?>
<sst xmlns="http://schemas.openxmlformats.org/spreadsheetml/2006/main" count="67" uniqueCount="65">
  <si>
    <t>NSF Programs to Broaden Participation</t>
  </si>
  <si>
    <t>FY 2013 Request to Congress</t>
  </si>
  <si>
    <t>(Dollars in Millions)</t>
  </si>
  <si>
    <t>FY 2011 Actual</t>
  </si>
  <si>
    <t>FY 2013 Request</t>
  </si>
  <si>
    <t>FY 2013 Request change over:</t>
  </si>
  <si>
    <t>FY 2011
Actual</t>
  </si>
  <si>
    <t>Amount</t>
  </si>
  <si>
    <t>Percent</t>
  </si>
  <si>
    <t>ADVANCE</t>
  </si>
  <si>
    <t xml:space="preserve">   ADVANCE - R&amp;RA</t>
  </si>
  <si>
    <t xml:space="preserve">   ADVANCE - EHR</t>
  </si>
  <si>
    <t>Advanced Technological Education (ATE)</t>
  </si>
  <si>
    <r>
      <t>Alliances for Graduate Education and the Profession (AGEP)</t>
    </r>
    <r>
      <rPr>
        <vertAlign val="superscript"/>
        <sz val="11"/>
        <rFont val="Times New Roman"/>
        <family val="1"/>
      </rPr>
      <t>1</t>
    </r>
  </si>
  <si>
    <r>
      <t>Alliances for Graduate Education and the Profession
    (AGEP) Graduate Research Supplements</t>
    </r>
    <r>
      <rPr>
        <vertAlign val="superscript"/>
        <sz val="11"/>
        <rFont val="Times New Roman"/>
        <family val="1"/>
      </rPr>
      <t>1,2</t>
    </r>
  </si>
  <si>
    <t>Broadening Participation in Computing (BPC)</t>
  </si>
  <si>
    <t xml:space="preserve">Computing Education for the 21st Century (CE21) </t>
  </si>
  <si>
    <t xml:space="preserve">   CE21 - R&amp;RA</t>
  </si>
  <si>
    <t xml:space="preserve">   CE21 - EHR</t>
  </si>
  <si>
    <t>Cyberinfrastructure Training, Education, Advancement and
   Mentoring (CI-TEAM)</t>
  </si>
  <si>
    <t>GEO LSAMP Linkages</t>
  </si>
  <si>
    <t>Graduate Research Diversity Supplements (GRDS) - ENG</t>
  </si>
  <si>
    <t>H-1B Nonimmigrant Petitioner Fee programs</t>
  </si>
  <si>
    <t>Historically-Black Colleges and Universities-Undergraduate
    Program (HBCU-UP)</t>
  </si>
  <si>
    <r>
      <t>Advancing Informal STEM Learning (AISL)</t>
    </r>
    <r>
      <rPr>
        <vertAlign val="superscript"/>
        <sz val="11"/>
        <rFont val="Times New Roman"/>
        <family val="1"/>
      </rPr>
      <t>1</t>
    </r>
  </si>
  <si>
    <t xml:space="preserve">Interdisciplinary Training for Undergraduates in Biological
   and Mathematical Sciences (UBM) </t>
  </si>
  <si>
    <t>Louis Stokes Alliances for Minority Participation (LSAMP)</t>
  </si>
  <si>
    <t>Math and Science Partnership (MSP)</t>
  </si>
  <si>
    <t>Minority Post-Docs</t>
  </si>
  <si>
    <t xml:space="preserve">   BIO Minority Post-Docs</t>
  </si>
  <si>
    <t xml:space="preserve">   SBE Minority Post-Docs</t>
  </si>
  <si>
    <t>Noyce Scholarships</t>
  </si>
  <si>
    <r>
      <t>Ocean Sciences Postdoctoral Fellowship</t>
    </r>
    <r>
      <rPr>
        <vertAlign val="superscript"/>
        <sz val="11"/>
        <rFont val="Times New Roman"/>
        <family val="1"/>
      </rPr>
      <t>3</t>
    </r>
  </si>
  <si>
    <r>
      <t>Ocean Sciences Research Initiation Grants (OCE-RIG)</t>
    </r>
    <r>
      <rPr>
        <vertAlign val="superscript"/>
        <sz val="11"/>
        <rFont val="Times New Roman"/>
        <family val="1"/>
      </rPr>
      <t>4</t>
    </r>
  </si>
  <si>
    <t>Partnerships for Innovation (PFI)</t>
  </si>
  <si>
    <r>
      <t>Partnerships in AST &amp; Astrophysics Rsch Educ (PAARE)</t>
    </r>
    <r>
      <rPr>
        <vertAlign val="superscript"/>
        <sz val="11"/>
        <rFont val="Times New Roman"/>
        <family val="1"/>
      </rPr>
      <t>5</t>
    </r>
  </si>
  <si>
    <r>
      <t>Pre-Engineering Education Collaboratives (PEEC)</t>
    </r>
    <r>
      <rPr>
        <vertAlign val="superscript"/>
        <sz val="11"/>
        <rFont val="Times New Roman"/>
        <family val="1"/>
      </rPr>
      <t>6</t>
    </r>
  </si>
  <si>
    <r>
      <t>Research in Disabilities Education (RDE)</t>
    </r>
    <r>
      <rPr>
        <vertAlign val="superscript"/>
        <sz val="11"/>
        <rFont val="Times New Roman"/>
        <family val="1"/>
      </rPr>
      <t>1,7</t>
    </r>
  </si>
  <si>
    <t>Research Initiation Grants in Biology (RIG)</t>
  </si>
  <si>
    <r>
      <t>Research on Gender in Science and Engineering (GSE)</t>
    </r>
    <r>
      <rPr>
        <vertAlign val="superscript"/>
        <sz val="11"/>
        <rFont val="Times New Roman"/>
        <family val="1"/>
      </rPr>
      <t>1,7</t>
    </r>
  </si>
  <si>
    <t>Science, Technology, Engineering and Math Talent
   Expansion Program (STEP)</t>
  </si>
  <si>
    <t xml:space="preserve">   STEP - R&amp;RA</t>
  </si>
  <si>
    <t xml:space="preserve">   STEP - EHR</t>
  </si>
  <si>
    <t>Tribal Colleges and Universities Program (TCUP)</t>
  </si>
  <si>
    <t>Undergraduate Research Mentoring in Biology (URM)</t>
  </si>
  <si>
    <t>Subtotal, R&amp;RA</t>
  </si>
  <si>
    <t>Subtotal, EHR</t>
  </si>
  <si>
    <t>Subtotal, H-1B Nonimmigrant Petitioner Fees</t>
  </si>
  <si>
    <t>TOTAL, NSF</t>
  </si>
  <si>
    <t>Please note that this table displays a subset of the overall Broadening Participation portfolio.  This list comprises the standard set of programs that have been historically tracked as Broadening Participation for budget purposes.</t>
  </si>
  <si>
    <r>
      <rPr>
        <vertAlign val="superscript"/>
        <sz val="9"/>
        <rFont val="Times New Roman"/>
        <family val="1"/>
      </rPr>
      <t>3</t>
    </r>
    <r>
      <rPr>
        <sz val="9"/>
        <rFont val="Times New Roman"/>
        <family val="1"/>
      </rPr>
      <t xml:space="preserve"> The Ocean Sciences Postdoctoral Fellowship is a new program beginning in FY 2012.</t>
    </r>
  </si>
  <si>
    <r>
      <rPr>
        <vertAlign val="superscript"/>
        <sz val="9"/>
        <rFont val="Times New Roman"/>
        <family val="1"/>
      </rPr>
      <t>4</t>
    </r>
    <r>
      <rPr>
        <sz val="9"/>
        <rFont val="Times New Roman"/>
        <family val="1"/>
      </rPr>
      <t xml:space="preserve"> Ocean Sciences Research Initiation Grants is a new program beginning in FY 2012.</t>
    </r>
  </si>
  <si>
    <r>
      <rPr>
        <vertAlign val="superscript"/>
        <sz val="9"/>
        <rFont val="Times New Roman"/>
        <family val="1"/>
      </rPr>
      <t>5</t>
    </r>
    <r>
      <rPr>
        <sz val="9"/>
        <rFont val="Times New Roman"/>
        <family val="1"/>
      </rPr>
      <t xml:space="preserve"> Partnerships in Astronomy and Astrophysics Research Education (PAARE) replaces Research Partnerships for Diversity (RPD).</t>
    </r>
  </si>
  <si>
    <r>
      <rPr>
        <vertAlign val="superscript"/>
        <sz val="9"/>
        <rFont val="Times New Roman"/>
        <family val="1"/>
      </rPr>
      <t>6</t>
    </r>
    <r>
      <rPr>
        <sz val="9"/>
        <rFont val="Times New Roman"/>
        <family val="1"/>
      </rPr>
      <t xml:space="preserve"> Pre-Engineering Education Collaboratives (PEEC) replaces Tribal College Pathways in ENG.</t>
    </r>
  </si>
  <si>
    <r>
      <rPr>
        <vertAlign val="superscript"/>
        <sz val="9"/>
        <rFont val="Times New Roman"/>
        <family val="1"/>
      </rPr>
      <t>7</t>
    </r>
    <r>
      <rPr>
        <sz val="9"/>
        <rFont val="Times New Roman"/>
        <family val="1"/>
      </rPr>
      <t xml:space="preserve"> Funding for Research in Disabilities Education (RDE) and Research on Gender in Science and Engineering (GSE) is proposed to reside in the Research on Education and Learning (REAL) program (formerly Research &amp; Evaluation on Education in S&amp;E (REESE) in EHR.</t>
    </r>
  </si>
  <si>
    <r>
      <rPr>
        <vertAlign val="superscript"/>
        <sz val="9"/>
        <rFont val="Times New Roman"/>
        <family val="1"/>
      </rPr>
      <t>2</t>
    </r>
    <r>
      <rPr>
        <sz val="9"/>
        <rFont val="Times New Roman"/>
        <family val="1"/>
      </rPr>
      <t xml:space="preserve"> Alliances for Graduate Education and the Profession (AGEP) Graduate Research Supplements is a new MPS program beginning in FY 2012.</t>
    </r>
  </si>
  <si>
    <t>Centers of Research Excellence in Science and Technology (CREST)</t>
  </si>
  <si>
    <t>Transforming Broadening Participation through STEM (TBPS)</t>
  </si>
  <si>
    <t>Experimental Program to Stimulate Competitive Research (EPSCoR)</t>
  </si>
  <si>
    <t>Opportunities to Enhance Diversity in the Geosciences (OEDG)</t>
  </si>
  <si>
    <t>Partnerships for Research and Education in Materials (PREM) - MPS</t>
  </si>
  <si>
    <t>Significant Opportunities in Atmospheric Research and Science
   (SOARS) - GEO</t>
  </si>
  <si>
    <r>
      <rPr>
        <vertAlign val="superscript"/>
        <sz val="9"/>
        <rFont val="Times New Roman"/>
        <family val="1"/>
      </rPr>
      <t>1</t>
    </r>
    <r>
      <rPr>
        <sz val="9"/>
        <rFont val="Times New Roman"/>
        <family val="1"/>
      </rPr>
      <t xml:space="preserve">  In FY 2013, new program names are proposed: Advancing Informal STEM Learning (AISL), for Informal Science Education (ISE); Research on Education and Learning (REAL), for Research &amp; Evaluation on Education in S&amp;E (REESE), including Research on Disabilities in Education (RDE) and Research on Gender in Science and Engineering (GSE); and Alliances for Graduate Education and the Profession (AGEP), for Alliances for Graduate Education and the Professoriate (AGEP).</t>
    </r>
  </si>
  <si>
    <t>FY 2012 Estimate</t>
  </si>
  <si>
    <t>FY 2012
Estimate</t>
  </si>
</sst>
</file>

<file path=xl/styles.xml><?xml version="1.0" encoding="utf-8"?>
<styleSheet xmlns="http://schemas.openxmlformats.org/spreadsheetml/2006/main">
  <numFmts count="3">
    <numFmt numFmtId="164" formatCode="&quot;$&quot;#,##0.00"/>
    <numFmt numFmtId="165" formatCode="0.0%"/>
    <numFmt numFmtId="166" formatCode="#,##0.00;\-#,##0.00;&quot;-&quot;??"/>
  </numFmts>
  <fonts count="13">
    <font>
      <sz val="11"/>
      <color theme="1"/>
      <name val="Calibri"/>
      <family val="2"/>
      <scheme val="minor"/>
    </font>
    <font>
      <sz val="11"/>
      <color theme="1"/>
      <name val="Calibri"/>
      <family val="2"/>
      <scheme val="minor"/>
    </font>
    <font>
      <sz val="10"/>
      <name val="Arial"/>
      <family val="2"/>
    </font>
    <font>
      <b/>
      <sz val="14"/>
      <name val="Times New Roman"/>
      <family val="1"/>
    </font>
    <font>
      <sz val="10"/>
      <name val="Times New Roman"/>
      <family val="1"/>
    </font>
    <font>
      <b/>
      <sz val="11"/>
      <name val="Times New Roman"/>
      <family val="1"/>
    </font>
    <font>
      <sz val="11"/>
      <name val="Times New Roman"/>
      <family val="1"/>
    </font>
    <font>
      <b/>
      <sz val="10"/>
      <name val="Arial"/>
      <family val="2"/>
    </font>
    <font>
      <i/>
      <sz val="10"/>
      <name val="Times New Roman"/>
      <family val="1"/>
    </font>
    <font>
      <vertAlign val="superscript"/>
      <sz val="11"/>
      <name val="Times New Roman"/>
      <family val="1"/>
    </font>
    <font>
      <i/>
      <sz val="10"/>
      <name val="Arial"/>
      <family val="2"/>
    </font>
    <font>
      <sz val="9"/>
      <name val="Times New Roman"/>
      <family val="1"/>
    </font>
    <font>
      <vertAlign val="superscript"/>
      <sz val="9"/>
      <name val="Times New Roman"/>
      <family val="1"/>
    </font>
  </fonts>
  <fills count="4">
    <fill>
      <patternFill patternType="none"/>
    </fill>
    <fill>
      <patternFill patternType="gray125"/>
    </fill>
    <fill>
      <patternFill patternType="solid">
        <fgColor indexed="42"/>
        <bgColor indexed="64"/>
      </patternFill>
    </fill>
    <fill>
      <patternFill patternType="solid">
        <fgColor indexed="41"/>
        <bgColor indexed="64"/>
      </patternFill>
    </fill>
  </fills>
  <borders count="1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s>
  <cellStyleXfs count="2">
    <xf numFmtId="0" fontId="0" fillId="0" borderId="0"/>
    <xf numFmtId="9" fontId="1" fillId="0" borderId="0" applyFont="0" applyFill="0" applyBorder="0" applyAlignment="0" applyProtection="0"/>
  </cellStyleXfs>
  <cellXfs count="101">
    <xf numFmtId="0" fontId="0" fillId="0" borderId="0" xfId="0"/>
    <xf numFmtId="0" fontId="2" fillId="0" borderId="0" xfId="0" applyFont="1"/>
    <xf numFmtId="0" fontId="3" fillId="0" borderId="0" xfId="0" applyFont="1" applyAlignment="1"/>
    <xf numFmtId="0" fontId="4" fillId="0" borderId="0" xfId="0" applyFont="1" applyBorder="1" applyAlignment="1"/>
    <xf numFmtId="0" fontId="0" fillId="0" borderId="9" xfId="0" applyBorder="1"/>
    <xf numFmtId="0" fontId="0" fillId="0" borderId="0" xfId="0" applyBorder="1"/>
    <xf numFmtId="0" fontId="6" fillId="0" borderId="7" xfId="0" applyFont="1" applyBorder="1" applyAlignment="1">
      <alignment horizontal="right" wrapText="1"/>
    </xf>
    <xf numFmtId="0" fontId="6" fillId="0" borderId="8" xfId="0" applyFont="1" applyBorder="1" applyAlignment="1">
      <alignment horizontal="right" wrapText="1"/>
    </xf>
    <xf numFmtId="0" fontId="6" fillId="0" borderId="9" xfId="0" applyFont="1" applyFill="1" applyBorder="1" applyAlignment="1">
      <alignment wrapText="1"/>
    </xf>
    <xf numFmtId="164" fontId="6" fillId="0" borderId="3" xfId="0" applyNumberFormat="1" applyFont="1" applyBorder="1" applyAlignment="1">
      <alignment horizontal="right"/>
    </xf>
    <xf numFmtId="164" fontId="6" fillId="0" borderId="5" xfId="0" applyNumberFormat="1" applyFont="1" applyBorder="1" applyAlignment="1">
      <alignment horizontal="right"/>
    </xf>
    <xf numFmtId="164" fontId="6" fillId="0" borderId="0" xfId="0" applyNumberFormat="1" applyFont="1" applyBorder="1" applyAlignment="1">
      <alignment horizontal="right"/>
    </xf>
    <xf numFmtId="165" fontId="6" fillId="0" borderId="4" xfId="1" applyNumberFormat="1" applyFont="1" applyBorder="1" applyAlignment="1">
      <alignment horizontal="right"/>
    </xf>
    <xf numFmtId="165" fontId="6" fillId="0" borderId="10" xfId="1" applyNumberFormat="1" applyFont="1" applyBorder="1" applyAlignment="1">
      <alignment horizontal="right"/>
    </xf>
    <xf numFmtId="0" fontId="7" fillId="0" borderId="0" xfId="0" applyFont="1" applyFill="1"/>
    <xf numFmtId="0" fontId="8" fillId="0" borderId="9" xfId="0" applyFont="1" applyFill="1" applyBorder="1" applyAlignment="1">
      <alignment wrapText="1"/>
    </xf>
    <xf numFmtId="4" fontId="8" fillId="0" borderId="0" xfId="0" applyNumberFormat="1" applyFont="1" applyBorder="1" applyAlignment="1">
      <alignment horizontal="right"/>
    </xf>
    <xf numFmtId="4" fontId="8" fillId="0" borderId="11" xfId="0" applyNumberFormat="1" applyFont="1" applyBorder="1" applyAlignment="1">
      <alignment horizontal="right"/>
    </xf>
    <xf numFmtId="165" fontId="8" fillId="0" borderId="10" xfId="1" applyNumberFormat="1" applyFont="1" applyBorder="1" applyAlignment="1">
      <alignment horizontal="right"/>
    </xf>
    <xf numFmtId="4" fontId="6" fillId="0" borderId="0" xfId="0" applyNumberFormat="1" applyFont="1" applyBorder="1" applyAlignment="1">
      <alignment horizontal="right"/>
    </xf>
    <xf numFmtId="4" fontId="6" fillId="0" borderId="11" xfId="0" applyNumberFormat="1" applyFont="1" applyBorder="1" applyAlignment="1">
      <alignment horizontal="right"/>
    </xf>
    <xf numFmtId="2" fontId="6" fillId="0" borderId="0" xfId="0" applyNumberFormat="1" applyFont="1" applyBorder="1" applyAlignment="1">
      <alignment horizontal="right"/>
    </xf>
    <xf numFmtId="2" fontId="6" fillId="0" borderId="11" xfId="0" applyNumberFormat="1" applyFont="1" applyBorder="1" applyAlignment="1">
      <alignment horizontal="right"/>
    </xf>
    <xf numFmtId="0" fontId="10" fillId="0" borderId="0" xfId="0" applyFont="1"/>
    <xf numFmtId="2" fontId="6" fillId="0" borderId="0" xfId="0" applyNumberFormat="1" applyFont="1" applyBorder="1" applyAlignment="1">
      <alignment horizontal="right" vertical="top"/>
    </xf>
    <xf numFmtId="2" fontId="6" fillId="0" borderId="11" xfId="0" applyNumberFormat="1" applyFont="1" applyBorder="1" applyAlignment="1">
      <alignment horizontal="right" vertical="top"/>
    </xf>
    <xf numFmtId="165" fontId="6" fillId="0" borderId="10" xfId="1" applyNumberFormat="1" applyFont="1" applyBorder="1" applyAlignment="1">
      <alignment horizontal="right" vertical="top"/>
    </xf>
    <xf numFmtId="4" fontId="6" fillId="0" borderId="0" xfId="0" applyNumberFormat="1" applyFont="1" applyFill="1" applyBorder="1" applyAlignment="1">
      <alignment horizontal="right"/>
    </xf>
    <xf numFmtId="4" fontId="6" fillId="0" borderId="11" xfId="0" applyNumberFormat="1" applyFont="1" applyFill="1" applyBorder="1" applyAlignment="1">
      <alignment horizontal="right"/>
    </xf>
    <xf numFmtId="165" fontId="6" fillId="0" borderId="10" xfId="1" applyNumberFormat="1" applyFont="1" applyFill="1" applyBorder="1" applyAlignment="1">
      <alignment horizontal="right"/>
    </xf>
    <xf numFmtId="2" fontId="6" fillId="0" borderId="0" xfId="0" applyNumberFormat="1" applyFont="1" applyFill="1" applyBorder="1" applyAlignment="1">
      <alignment horizontal="right" vertical="top"/>
    </xf>
    <xf numFmtId="2" fontId="6" fillId="0" borderId="11" xfId="0" applyNumberFormat="1" applyFont="1" applyFill="1" applyBorder="1" applyAlignment="1">
      <alignment horizontal="right" vertical="top"/>
    </xf>
    <xf numFmtId="165" fontId="6" fillId="0" borderId="10" xfId="1" applyNumberFormat="1" applyFont="1" applyFill="1" applyBorder="1" applyAlignment="1">
      <alignment horizontal="right" vertical="top"/>
    </xf>
    <xf numFmtId="2" fontId="8" fillId="0" borderId="0" xfId="0" applyNumberFormat="1" applyFont="1" applyFill="1" applyBorder="1" applyAlignment="1">
      <alignment horizontal="right" vertical="top"/>
    </xf>
    <xf numFmtId="2" fontId="8" fillId="0" borderId="11" xfId="0" applyNumberFormat="1" applyFont="1" applyFill="1" applyBorder="1" applyAlignment="1">
      <alignment horizontal="right" vertical="top"/>
    </xf>
    <xf numFmtId="165" fontId="8" fillId="0" borderId="10" xfId="1" applyNumberFormat="1" applyFont="1" applyFill="1" applyBorder="1" applyAlignment="1">
      <alignment horizontal="right" vertical="top"/>
    </xf>
    <xf numFmtId="4" fontId="6" fillId="0" borderId="0" xfId="0" applyNumberFormat="1" applyFont="1" applyFill="1" applyBorder="1" applyAlignment="1">
      <alignment horizontal="right" vertical="top"/>
    </xf>
    <xf numFmtId="4" fontId="6" fillId="0" borderId="11" xfId="0" applyNumberFormat="1" applyFont="1" applyFill="1" applyBorder="1" applyAlignment="1">
      <alignment horizontal="right" vertical="top"/>
    </xf>
    <xf numFmtId="2" fontId="6" fillId="0" borderId="0" xfId="0" applyNumberFormat="1" applyFont="1" applyFill="1" applyBorder="1" applyAlignment="1">
      <alignment horizontal="right"/>
    </xf>
    <xf numFmtId="2" fontId="6" fillId="0" borderId="11" xfId="0" applyNumberFormat="1" applyFont="1" applyFill="1" applyBorder="1" applyAlignment="1">
      <alignment horizontal="right"/>
    </xf>
    <xf numFmtId="2" fontId="8" fillId="0" borderId="0" xfId="0" applyNumberFormat="1" applyFont="1" applyFill="1" applyBorder="1" applyAlignment="1">
      <alignment horizontal="right"/>
    </xf>
    <xf numFmtId="2" fontId="8" fillId="0" borderId="11" xfId="0" applyNumberFormat="1" applyFont="1" applyFill="1" applyBorder="1" applyAlignment="1">
      <alignment horizontal="right"/>
    </xf>
    <xf numFmtId="165" fontId="8" fillId="0" borderId="10" xfId="1" applyNumberFormat="1" applyFont="1" applyFill="1" applyBorder="1" applyAlignment="1">
      <alignment horizontal="right"/>
    </xf>
    <xf numFmtId="4" fontId="8" fillId="0" borderId="0" xfId="0" applyNumberFormat="1" applyFont="1" applyFill="1" applyBorder="1" applyAlignment="1">
      <alignment horizontal="right"/>
    </xf>
    <xf numFmtId="4" fontId="8" fillId="0" borderId="11" xfId="0" applyNumberFormat="1" applyFont="1" applyFill="1" applyBorder="1" applyAlignment="1">
      <alignment horizontal="right"/>
    </xf>
    <xf numFmtId="0" fontId="6" fillId="0" borderId="12" xfId="0" applyFont="1" applyFill="1" applyBorder="1"/>
    <xf numFmtId="2" fontId="6" fillId="0" borderId="1" xfId="0" applyNumberFormat="1" applyFont="1" applyBorder="1" applyAlignment="1">
      <alignment horizontal="right"/>
    </xf>
    <xf numFmtId="0" fontId="7" fillId="0" borderId="0" xfId="0" applyFont="1"/>
    <xf numFmtId="0" fontId="5" fillId="2" borderId="9" xfId="0" applyFont="1" applyFill="1" applyBorder="1" applyAlignment="1">
      <alignment wrapText="1"/>
    </xf>
    <xf numFmtId="164" fontId="5" fillId="2" borderId="0" xfId="0" applyNumberFormat="1" applyFont="1" applyFill="1" applyBorder="1" applyAlignment="1">
      <alignment horizontal="right"/>
    </xf>
    <xf numFmtId="164" fontId="5" fillId="2" borderId="10" xfId="0" applyNumberFormat="1" applyFont="1" applyFill="1" applyBorder="1" applyAlignment="1">
      <alignment horizontal="right"/>
    </xf>
    <xf numFmtId="164" fontId="5" fillId="2" borderId="11" xfId="0" applyNumberFormat="1" applyFont="1" applyFill="1" applyBorder="1" applyAlignment="1">
      <alignment horizontal="right"/>
    </xf>
    <xf numFmtId="165" fontId="5" fillId="2" borderId="10" xfId="1" applyNumberFormat="1" applyFont="1" applyFill="1" applyBorder="1" applyAlignment="1">
      <alignment horizontal="right"/>
    </xf>
    <xf numFmtId="0" fontId="5" fillId="2" borderId="15" xfId="0" applyFont="1" applyFill="1" applyBorder="1" applyAlignment="1">
      <alignment wrapText="1"/>
    </xf>
    <xf numFmtId="164" fontId="5" fillId="2" borderId="16" xfId="0" applyNumberFormat="1" applyFont="1" applyFill="1" applyBorder="1" applyAlignment="1">
      <alignment horizontal="right"/>
    </xf>
    <xf numFmtId="164" fontId="5" fillId="2" borderId="17" xfId="0" applyNumberFormat="1" applyFont="1" applyFill="1" applyBorder="1" applyAlignment="1">
      <alignment horizontal="right"/>
    </xf>
    <xf numFmtId="164" fontId="5" fillId="2" borderId="18" xfId="0" applyNumberFormat="1" applyFont="1" applyFill="1" applyBorder="1" applyAlignment="1">
      <alignment horizontal="right"/>
    </xf>
    <xf numFmtId="165" fontId="5" fillId="2" borderId="17" xfId="1" applyNumberFormat="1" applyFont="1" applyFill="1" applyBorder="1" applyAlignment="1">
      <alignment horizontal="right"/>
    </xf>
    <xf numFmtId="0" fontId="5" fillId="3" borderId="12" xfId="0" applyFont="1" applyFill="1" applyBorder="1"/>
    <xf numFmtId="164" fontId="5" fillId="3" borderId="1" xfId="0" applyNumberFormat="1" applyFont="1" applyFill="1" applyBorder="1" applyAlignment="1">
      <alignment horizontal="right"/>
    </xf>
    <xf numFmtId="164" fontId="5" fillId="3" borderId="13" xfId="0" applyNumberFormat="1" applyFont="1" applyFill="1" applyBorder="1" applyAlignment="1">
      <alignment horizontal="right"/>
    </xf>
    <xf numFmtId="164" fontId="5" fillId="3" borderId="14" xfId="0" applyNumberFormat="1" applyFont="1" applyFill="1" applyBorder="1" applyAlignment="1">
      <alignment horizontal="right"/>
    </xf>
    <xf numFmtId="165" fontId="5" fillId="3" borderId="13" xfId="1" applyNumberFormat="1" applyFont="1" applyFill="1" applyBorder="1" applyAlignment="1">
      <alignment horizontal="right"/>
    </xf>
    <xf numFmtId="0" fontId="7" fillId="0" borderId="9" xfId="0" applyFont="1" applyBorder="1"/>
    <xf numFmtId="0" fontId="11" fillId="0" borderId="0" xfId="0" applyFont="1" applyFill="1" applyBorder="1" applyAlignment="1">
      <alignment wrapText="1"/>
    </xf>
    <xf numFmtId="0" fontId="12" fillId="0" borderId="0" xfId="0" applyFont="1" applyFill="1" applyBorder="1" applyAlignment="1"/>
    <xf numFmtId="166" fontId="6" fillId="0" borderId="0" xfId="0" applyNumberFormat="1" applyFont="1" applyFill="1" applyBorder="1" applyAlignment="1">
      <alignment horizontal="right" vertical="top"/>
    </xf>
    <xf numFmtId="166" fontId="6" fillId="0" borderId="10" xfId="0" applyNumberFormat="1" applyFont="1" applyFill="1" applyBorder="1" applyAlignment="1">
      <alignment horizontal="right" vertical="top"/>
    </xf>
    <xf numFmtId="164" fontId="5" fillId="2" borderId="4" xfId="0" applyNumberFormat="1" applyFont="1" applyFill="1" applyBorder="1" applyAlignment="1">
      <alignment horizontal="right"/>
    </xf>
    <xf numFmtId="164" fontId="5" fillId="2" borderId="5" xfId="0" applyNumberFormat="1" applyFont="1" applyFill="1" applyBorder="1" applyAlignment="1">
      <alignment horizontal="right"/>
    </xf>
    <xf numFmtId="164" fontId="5" fillId="2" borderId="3" xfId="0" applyNumberFormat="1" applyFont="1" applyFill="1" applyBorder="1" applyAlignment="1">
      <alignment horizontal="right"/>
    </xf>
    <xf numFmtId="165" fontId="5" fillId="2" borderId="4" xfId="1" applyNumberFormat="1" applyFont="1" applyFill="1" applyBorder="1" applyAlignment="1">
      <alignment horizontal="right"/>
    </xf>
    <xf numFmtId="166" fontId="6" fillId="0" borderId="11" xfId="0" applyNumberFormat="1" applyFont="1" applyFill="1" applyBorder="1" applyAlignment="1">
      <alignment horizontal="right" vertical="top"/>
    </xf>
    <xf numFmtId="166" fontId="6" fillId="0" borderId="14" xfId="0" applyNumberFormat="1" applyFont="1" applyFill="1" applyBorder="1" applyAlignment="1">
      <alignment horizontal="right" vertical="top"/>
    </xf>
    <xf numFmtId="166" fontId="6" fillId="0" borderId="9" xfId="0" applyNumberFormat="1" applyFont="1" applyFill="1" applyBorder="1" applyAlignment="1">
      <alignment horizontal="right" vertical="top"/>
    </xf>
    <xf numFmtId="166" fontId="8" fillId="0" borderId="0" xfId="0" applyNumberFormat="1" applyFont="1" applyFill="1" applyBorder="1" applyAlignment="1">
      <alignment horizontal="right" vertical="top"/>
    </xf>
    <xf numFmtId="166" fontId="8" fillId="0" borderId="10" xfId="0" applyNumberFormat="1" applyFont="1" applyFill="1" applyBorder="1" applyAlignment="1">
      <alignment horizontal="right" vertical="top"/>
    </xf>
    <xf numFmtId="166" fontId="8" fillId="0" borderId="11" xfId="0" applyNumberFormat="1" applyFont="1" applyFill="1" applyBorder="1" applyAlignment="1">
      <alignment horizontal="right" vertical="top"/>
    </xf>
    <xf numFmtId="166" fontId="8" fillId="0" borderId="9" xfId="0" applyNumberFormat="1" applyFont="1" applyFill="1" applyBorder="1" applyAlignment="1">
      <alignment horizontal="right" vertical="top"/>
    </xf>
    <xf numFmtId="0" fontId="3"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9" xfId="0" applyFont="1" applyBorder="1" applyAlignment="1">
      <alignment horizontal="center"/>
    </xf>
    <xf numFmtId="0" fontId="4" fillId="0" borderId="12" xfId="0" applyFont="1" applyBorder="1" applyAlignment="1">
      <alignment horizontal="center"/>
    </xf>
    <xf numFmtId="0" fontId="5" fillId="0" borderId="3" xfId="0" applyFont="1" applyBorder="1" applyAlignment="1">
      <alignment horizontal="right" wrapText="1"/>
    </xf>
    <xf numFmtId="0" fontId="5" fillId="0" borderId="0" xfId="0" applyFont="1" applyBorder="1" applyAlignment="1">
      <alignment horizontal="right" wrapText="1"/>
    </xf>
    <xf numFmtId="0" fontId="5" fillId="0" borderId="1" xfId="0" applyFont="1" applyBorder="1" applyAlignment="1">
      <alignment horizontal="right" wrapText="1"/>
    </xf>
    <xf numFmtId="0" fontId="5" fillId="0" borderId="4" xfId="0" applyFont="1" applyBorder="1" applyAlignment="1">
      <alignment horizontal="right" wrapText="1"/>
    </xf>
    <xf numFmtId="0" fontId="5" fillId="0" borderId="10" xfId="0" applyFont="1" applyBorder="1" applyAlignment="1">
      <alignment horizontal="right" wrapText="1"/>
    </xf>
    <xf numFmtId="0" fontId="5" fillId="0" borderId="13" xfId="0" applyFont="1" applyBorder="1" applyAlignment="1">
      <alignment horizontal="right" wrapText="1"/>
    </xf>
    <xf numFmtId="0" fontId="5" fillId="0" borderId="5" xfId="0" applyFont="1" applyBorder="1" applyAlignment="1">
      <alignment horizontal="right" wrapText="1"/>
    </xf>
    <xf numFmtId="0" fontId="5" fillId="0" borderId="11" xfId="0" applyFont="1" applyBorder="1" applyAlignment="1">
      <alignment horizontal="right" wrapText="1"/>
    </xf>
    <xf numFmtId="0" fontId="5" fillId="0" borderId="14" xfId="0" applyFont="1" applyBorder="1" applyAlignment="1">
      <alignment horizontal="right"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11" fillId="0" borderId="0" xfId="0" applyFont="1" applyFill="1" applyBorder="1" applyAlignment="1">
      <alignment horizontal="left" wrapText="1"/>
    </xf>
    <xf numFmtId="0" fontId="11" fillId="0" borderId="3" xfId="0" applyFont="1" applyFill="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60"/>
  <sheetViews>
    <sheetView showGridLines="0" tabSelected="1" zoomScale="80" zoomScaleNormal="80" workbookViewId="0">
      <selection sqref="A1:H1"/>
    </sheetView>
  </sheetViews>
  <sheetFormatPr defaultRowHeight="15"/>
  <cols>
    <col min="1" max="1" width="61.5703125" customWidth="1"/>
    <col min="2" max="2" width="9.85546875" customWidth="1"/>
    <col min="3" max="3" width="9.42578125" customWidth="1"/>
    <col min="4" max="5" width="9.7109375" customWidth="1"/>
    <col min="6" max="6" width="8.5703125" bestFit="1" customWidth="1"/>
    <col min="7" max="7" width="8.42578125" bestFit="1" customWidth="1"/>
    <col min="8" max="8" width="8.5703125" customWidth="1"/>
    <col min="9" max="9" width="8.42578125" bestFit="1" customWidth="1"/>
    <col min="10" max="11" width="9.85546875" customWidth="1"/>
    <col min="12" max="12" width="8.28515625" bestFit="1" customWidth="1"/>
    <col min="13" max="13" width="8.42578125" bestFit="1" customWidth="1"/>
    <col min="14" max="14" width="8.28515625" bestFit="1" customWidth="1"/>
    <col min="15" max="15" width="9.5703125" customWidth="1"/>
    <col min="16" max="16" width="8.42578125" bestFit="1" customWidth="1"/>
    <col min="17" max="17" width="8.28515625" bestFit="1" customWidth="1"/>
    <col min="18" max="18" width="8.42578125" bestFit="1" customWidth="1"/>
    <col min="19" max="19" width="8.28515625" bestFit="1" customWidth="1"/>
    <col min="21" max="21" width="8.42578125" bestFit="1" customWidth="1"/>
    <col min="22" max="22" width="8.28515625" bestFit="1" customWidth="1"/>
    <col min="23" max="23" width="8.42578125" bestFit="1" customWidth="1"/>
    <col min="24" max="24" width="8.28515625" bestFit="1" customWidth="1"/>
  </cols>
  <sheetData>
    <row r="1" spans="1:24" ht="18.75">
      <c r="A1" s="79" t="s">
        <v>0</v>
      </c>
      <c r="B1" s="79"/>
      <c r="C1" s="79"/>
      <c r="D1" s="79"/>
      <c r="E1" s="79"/>
      <c r="F1" s="79"/>
      <c r="G1" s="79"/>
      <c r="H1" s="79"/>
      <c r="I1" s="2"/>
      <c r="J1" s="2"/>
      <c r="K1" s="2"/>
      <c r="L1" s="2"/>
      <c r="M1" s="2"/>
      <c r="N1" s="2"/>
      <c r="O1" s="2"/>
      <c r="P1" s="2"/>
      <c r="Q1" s="2"/>
      <c r="R1" s="2"/>
      <c r="S1" s="2"/>
      <c r="T1" s="2"/>
      <c r="U1" s="2"/>
      <c r="V1" s="2"/>
      <c r="W1" s="2"/>
      <c r="X1" s="2"/>
    </row>
    <row r="2" spans="1:24" ht="18.75">
      <c r="A2" s="79" t="s">
        <v>1</v>
      </c>
      <c r="B2" s="79"/>
      <c r="C2" s="79"/>
      <c r="D2" s="79"/>
      <c r="E2" s="79"/>
      <c r="F2" s="79"/>
      <c r="G2" s="79"/>
      <c r="H2" s="79"/>
      <c r="I2" s="2"/>
      <c r="J2" s="2"/>
      <c r="K2" s="2"/>
      <c r="L2" s="2"/>
      <c r="M2" s="2"/>
      <c r="N2" s="2"/>
      <c r="O2" s="2"/>
      <c r="P2" s="2"/>
      <c r="Q2" s="2"/>
      <c r="R2" s="2"/>
      <c r="S2" s="2"/>
      <c r="T2" s="2"/>
      <c r="U2" s="2"/>
      <c r="V2" s="2"/>
      <c r="W2" s="2"/>
      <c r="X2" s="2"/>
    </row>
    <row r="3" spans="1:24" ht="15.75" thickBot="1">
      <c r="A3" s="80" t="s">
        <v>2</v>
      </c>
      <c r="B3" s="80"/>
      <c r="C3" s="80"/>
      <c r="D3" s="80"/>
      <c r="E3" s="80"/>
      <c r="F3" s="80"/>
      <c r="G3" s="80"/>
      <c r="H3" s="80"/>
      <c r="I3" s="3"/>
      <c r="J3" s="3"/>
      <c r="K3" s="3"/>
      <c r="L3" s="3"/>
      <c r="M3" s="3"/>
      <c r="N3" s="3"/>
      <c r="O3" s="3"/>
      <c r="P3" s="3"/>
      <c r="Q3" s="3"/>
      <c r="R3" s="3"/>
      <c r="S3" s="3"/>
      <c r="T3" s="3"/>
      <c r="U3" s="3"/>
      <c r="V3" s="3"/>
      <c r="W3" s="3"/>
      <c r="X3" s="3"/>
    </row>
    <row r="4" spans="1:24" ht="18" customHeight="1" thickBot="1">
      <c r="A4" s="81"/>
      <c r="B4" s="84" t="s">
        <v>3</v>
      </c>
      <c r="C4" s="87" t="s">
        <v>63</v>
      </c>
      <c r="D4" s="90" t="s">
        <v>4</v>
      </c>
      <c r="E4" s="93" t="s">
        <v>5</v>
      </c>
      <c r="F4" s="94"/>
      <c r="G4" s="94"/>
      <c r="H4" s="95"/>
      <c r="I4" s="4"/>
      <c r="J4" s="5"/>
      <c r="K4" s="5"/>
      <c r="L4" s="5"/>
      <c r="M4" s="5"/>
      <c r="N4" s="5"/>
      <c r="O4" s="5"/>
      <c r="P4" s="5"/>
      <c r="Q4" s="5"/>
      <c r="R4" s="5"/>
      <c r="S4" s="5"/>
      <c r="T4" s="5"/>
      <c r="U4" s="5"/>
      <c r="V4" s="5"/>
      <c r="W4" s="5"/>
    </row>
    <row r="5" spans="1:24" ht="36" customHeight="1" thickBot="1">
      <c r="A5" s="82"/>
      <c r="B5" s="85"/>
      <c r="C5" s="88"/>
      <c r="D5" s="91"/>
      <c r="E5" s="96" t="s">
        <v>6</v>
      </c>
      <c r="F5" s="97"/>
      <c r="G5" s="98" t="s">
        <v>64</v>
      </c>
      <c r="H5" s="97"/>
    </row>
    <row r="6" spans="1:24" ht="15.75" thickBot="1">
      <c r="A6" s="83"/>
      <c r="B6" s="86"/>
      <c r="C6" s="89"/>
      <c r="D6" s="92"/>
      <c r="E6" s="6" t="s">
        <v>7</v>
      </c>
      <c r="F6" s="7" t="s">
        <v>8</v>
      </c>
      <c r="G6" s="6" t="s">
        <v>7</v>
      </c>
      <c r="H6" s="7" t="s">
        <v>8</v>
      </c>
    </row>
    <row r="7" spans="1:24">
      <c r="A7" s="8" t="s">
        <v>9</v>
      </c>
      <c r="B7" s="9">
        <v>19.792224000000001</v>
      </c>
      <c r="C7" s="9">
        <v>17.950000000000003</v>
      </c>
      <c r="D7" s="10">
        <v>17.060000000000002</v>
      </c>
      <c r="E7" s="11">
        <f t="shared" ref="E7:E52" si="0">D7-B7</f>
        <v>-2.7322239999999987</v>
      </c>
      <c r="F7" s="12">
        <f>IF(B7&lt;&gt;0,E7/B7,"N/A ")</f>
        <v>-0.13804532527521912</v>
      </c>
      <c r="G7" s="11">
        <f>D7-C7</f>
        <v>-0.89000000000000057</v>
      </c>
      <c r="H7" s="13">
        <f>IF(C7&lt;&gt;0,G7/C7,"N/A ")</f>
        <v>-4.9582172701949888E-2</v>
      </c>
      <c r="I7" s="14"/>
    </row>
    <row r="8" spans="1:24">
      <c r="A8" s="15" t="s">
        <v>10</v>
      </c>
      <c r="B8" s="16">
        <v>18.273616000000001</v>
      </c>
      <c r="C8" s="16">
        <v>16.420000000000002</v>
      </c>
      <c r="D8" s="17">
        <v>15.530000000000001</v>
      </c>
      <c r="E8" s="16">
        <f t="shared" si="0"/>
        <v>-2.7436159999999994</v>
      </c>
      <c r="F8" s="18">
        <f t="shared" ref="F8:F52" si="1">IF(B8&lt;&gt;0,E8/B8,"N/A ")</f>
        <v>-0.15014083693123459</v>
      </c>
      <c r="G8" s="16">
        <f t="shared" ref="G8:G52" si="2">D8-C8</f>
        <v>-0.89000000000000057</v>
      </c>
      <c r="H8" s="18">
        <f t="shared" ref="H8:H52" si="3">IF(C8&lt;&gt;0,G8/C8,"N/A ")</f>
        <v>-5.4202192448233891E-2</v>
      </c>
    </row>
    <row r="9" spans="1:24">
      <c r="A9" s="15" t="s">
        <v>11</v>
      </c>
      <c r="B9" s="16">
        <v>1.518608</v>
      </c>
      <c r="C9" s="16">
        <v>1.53</v>
      </c>
      <c r="D9" s="17">
        <v>1.53</v>
      </c>
      <c r="E9" s="16">
        <f t="shared" si="0"/>
        <v>1.1392000000000069E-2</v>
      </c>
      <c r="F9" s="18">
        <f t="shared" si="1"/>
        <v>7.5016067345885637E-3</v>
      </c>
      <c r="G9" s="75">
        <f t="shared" si="2"/>
        <v>0</v>
      </c>
      <c r="H9" s="76">
        <f t="shared" si="3"/>
        <v>0</v>
      </c>
    </row>
    <row r="10" spans="1:24">
      <c r="A10" s="8" t="s">
        <v>12</v>
      </c>
      <c r="B10" s="19">
        <v>64.351624000000001</v>
      </c>
      <c r="C10" s="19">
        <v>64</v>
      </c>
      <c r="D10" s="20">
        <v>64</v>
      </c>
      <c r="E10" s="19">
        <f t="shared" si="0"/>
        <v>-0.35162400000000105</v>
      </c>
      <c r="F10" s="13">
        <f t="shared" si="1"/>
        <v>-5.4641045267171664E-3</v>
      </c>
      <c r="G10" s="66">
        <f t="shared" si="2"/>
        <v>0</v>
      </c>
      <c r="H10" s="67">
        <f t="shared" si="3"/>
        <v>0</v>
      </c>
    </row>
    <row r="11" spans="1:24" s="23" customFormat="1" ht="18">
      <c r="A11" s="8" t="s">
        <v>13</v>
      </c>
      <c r="B11" s="21">
        <v>16.692822</v>
      </c>
      <c r="C11" s="21">
        <v>7.84</v>
      </c>
      <c r="D11" s="22">
        <v>7.84</v>
      </c>
      <c r="E11" s="21">
        <f t="shared" si="0"/>
        <v>-8.8528219999999997</v>
      </c>
      <c r="F11" s="13">
        <f t="shared" si="1"/>
        <v>-0.53033705145840526</v>
      </c>
      <c r="G11" s="66">
        <f t="shared" si="2"/>
        <v>0</v>
      </c>
      <c r="H11" s="67">
        <f t="shared" si="3"/>
        <v>0</v>
      </c>
    </row>
    <row r="12" spans="1:24" s="23" customFormat="1" ht="33">
      <c r="A12" s="8" t="s">
        <v>14</v>
      </c>
      <c r="B12" s="66">
        <v>0</v>
      </c>
      <c r="C12" s="24">
        <v>2</v>
      </c>
      <c r="D12" s="25">
        <v>2</v>
      </c>
      <c r="E12" s="24">
        <f t="shared" si="0"/>
        <v>2</v>
      </c>
      <c r="F12" s="26" t="str">
        <f t="shared" si="1"/>
        <v xml:space="preserve">N/A </v>
      </c>
      <c r="G12" s="66">
        <f t="shared" si="2"/>
        <v>0</v>
      </c>
      <c r="H12" s="67">
        <f t="shared" si="3"/>
        <v>0</v>
      </c>
    </row>
    <row r="13" spans="1:24" s="23" customFormat="1">
      <c r="A13" s="8" t="s">
        <v>15</v>
      </c>
      <c r="B13" s="27">
        <v>7.9960000000000004</v>
      </c>
      <c r="C13" s="66">
        <v>0</v>
      </c>
      <c r="D13" s="72">
        <v>0</v>
      </c>
      <c r="E13" s="27">
        <f t="shared" si="0"/>
        <v>-7.9960000000000004</v>
      </c>
      <c r="F13" s="29">
        <f t="shared" si="1"/>
        <v>-1</v>
      </c>
      <c r="G13" s="66">
        <f t="shared" si="2"/>
        <v>0</v>
      </c>
      <c r="H13" s="29" t="str">
        <f t="shared" si="3"/>
        <v xml:space="preserve">N/A </v>
      </c>
    </row>
    <row r="14" spans="1:24">
      <c r="A14" s="8" t="s">
        <v>56</v>
      </c>
      <c r="B14" s="30">
        <v>30.425387000000001</v>
      </c>
      <c r="C14" s="30">
        <v>24.240000000000002</v>
      </c>
      <c r="D14" s="31">
        <v>24.240000000000002</v>
      </c>
      <c r="E14" s="30">
        <f t="shared" si="0"/>
        <v>-6.1853869999999986</v>
      </c>
      <c r="F14" s="32">
        <f t="shared" si="1"/>
        <v>-0.20329690465399827</v>
      </c>
      <c r="G14" s="66">
        <f t="shared" si="2"/>
        <v>0</v>
      </c>
      <c r="H14" s="67">
        <f t="shared" si="3"/>
        <v>0</v>
      </c>
    </row>
    <row r="15" spans="1:24">
      <c r="A15" s="8" t="s">
        <v>16</v>
      </c>
      <c r="B15" s="30">
        <v>13.135999999999999</v>
      </c>
      <c r="C15" s="30">
        <v>12.5</v>
      </c>
      <c r="D15" s="31">
        <v>16</v>
      </c>
      <c r="E15" s="30">
        <f t="shared" si="0"/>
        <v>2.8640000000000008</v>
      </c>
      <c r="F15" s="32">
        <f t="shared" si="1"/>
        <v>0.21802679658952503</v>
      </c>
      <c r="G15" s="30">
        <f t="shared" si="2"/>
        <v>3.5</v>
      </c>
      <c r="H15" s="32">
        <f t="shared" si="3"/>
        <v>0.28000000000000003</v>
      </c>
    </row>
    <row r="16" spans="1:24">
      <c r="A16" s="15" t="s">
        <v>17</v>
      </c>
      <c r="B16" s="33">
        <v>13.135999999999999</v>
      </c>
      <c r="C16" s="33">
        <v>12.5</v>
      </c>
      <c r="D16" s="34">
        <v>16</v>
      </c>
      <c r="E16" s="33">
        <f t="shared" si="0"/>
        <v>2.8640000000000008</v>
      </c>
      <c r="F16" s="35">
        <f t="shared" si="1"/>
        <v>0.21802679658952503</v>
      </c>
      <c r="G16" s="33">
        <f t="shared" si="2"/>
        <v>3.5</v>
      </c>
      <c r="H16" s="35">
        <f t="shared" si="3"/>
        <v>0.28000000000000003</v>
      </c>
    </row>
    <row r="17" spans="1:8">
      <c r="A17" s="15" t="s">
        <v>18</v>
      </c>
      <c r="B17" s="75">
        <v>0</v>
      </c>
      <c r="C17" s="75">
        <v>0</v>
      </c>
      <c r="D17" s="77">
        <v>0</v>
      </c>
      <c r="E17" s="75">
        <f t="shared" si="0"/>
        <v>0</v>
      </c>
      <c r="F17" s="75" t="str">
        <f t="shared" si="1"/>
        <v xml:space="preserve">N/A </v>
      </c>
      <c r="G17" s="78">
        <f t="shared" si="2"/>
        <v>0</v>
      </c>
      <c r="H17" s="76" t="str">
        <f t="shared" si="3"/>
        <v xml:space="preserve">N/A </v>
      </c>
    </row>
    <row r="18" spans="1:8" s="23" customFormat="1">
      <c r="A18" s="8" t="s">
        <v>57</v>
      </c>
      <c r="B18" s="66">
        <v>0</v>
      </c>
      <c r="C18" s="66">
        <v>0</v>
      </c>
      <c r="D18" s="72">
        <v>0</v>
      </c>
      <c r="E18" s="66">
        <f t="shared" si="0"/>
        <v>0</v>
      </c>
      <c r="F18" s="66" t="str">
        <f t="shared" si="1"/>
        <v xml:space="preserve">N/A </v>
      </c>
      <c r="G18" s="74">
        <f>D18-C18</f>
        <v>0</v>
      </c>
      <c r="H18" s="67" t="str">
        <f t="shared" si="3"/>
        <v xml:space="preserve">N/A </v>
      </c>
    </row>
    <row r="19" spans="1:8" ht="30">
      <c r="A19" s="8" t="s">
        <v>19</v>
      </c>
      <c r="B19" s="36">
        <v>5.1184979999999998</v>
      </c>
      <c r="C19" s="36">
        <v>4</v>
      </c>
      <c r="D19" s="72">
        <v>0</v>
      </c>
      <c r="E19" s="36">
        <f t="shared" si="0"/>
        <v>-5.1184979999999998</v>
      </c>
      <c r="F19" s="32">
        <f t="shared" si="1"/>
        <v>-1</v>
      </c>
      <c r="G19" s="36">
        <f t="shared" si="2"/>
        <v>-4</v>
      </c>
      <c r="H19" s="32">
        <f t="shared" si="3"/>
        <v>-1</v>
      </c>
    </row>
    <row r="20" spans="1:8" s="1" customFormat="1">
      <c r="A20" s="8" t="s">
        <v>58</v>
      </c>
      <c r="B20" s="36">
        <v>146.82038900000001</v>
      </c>
      <c r="C20" s="36">
        <v>150.9</v>
      </c>
      <c r="D20" s="37">
        <v>158.19</v>
      </c>
      <c r="E20" s="36">
        <f t="shared" si="0"/>
        <v>11.369610999999992</v>
      </c>
      <c r="F20" s="32">
        <f t="shared" si="1"/>
        <v>7.7438910749650661E-2</v>
      </c>
      <c r="G20" s="36">
        <f t="shared" si="2"/>
        <v>7.289999999999992</v>
      </c>
      <c r="H20" s="32">
        <f t="shared" si="3"/>
        <v>4.8310139165009883E-2</v>
      </c>
    </row>
    <row r="21" spans="1:8" s="1" customFormat="1">
      <c r="A21" s="8" t="s">
        <v>20</v>
      </c>
      <c r="B21" s="38">
        <v>1</v>
      </c>
      <c r="C21" s="38">
        <v>1</v>
      </c>
      <c r="D21" s="39">
        <v>1</v>
      </c>
      <c r="E21" s="66">
        <f t="shared" si="0"/>
        <v>0</v>
      </c>
      <c r="F21" s="67">
        <f t="shared" si="1"/>
        <v>0</v>
      </c>
      <c r="G21" s="66">
        <f t="shared" si="2"/>
        <v>0</v>
      </c>
      <c r="H21" s="67">
        <f t="shared" si="3"/>
        <v>0</v>
      </c>
    </row>
    <row r="22" spans="1:8" s="1" customFormat="1">
      <c r="A22" s="8" t="s">
        <v>21</v>
      </c>
      <c r="B22" s="27">
        <v>1.566711</v>
      </c>
      <c r="C22" s="27">
        <v>1.5</v>
      </c>
      <c r="D22" s="28">
        <v>1.5</v>
      </c>
      <c r="E22" s="27">
        <f t="shared" si="0"/>
        <v>-6.6710999999999965E-2</v>
      </c>
      <c r="F22" s="29">
        <f t="shared" si="1"/>
        <v>-4.2580284430249082E-2</v>
      </c>
      <c r="G22" s="66">
        <f t="shared" si="2"/>
        <v>0</v>
      </c>
      <c r="H22" s="67">
        <f t="shared" si="3"/>
        <v>0</v>
      </c>
    </row>
    <row r="23" spans="1:8" s="1" customFormat="1">
      <c r="A23" s="8" t="s">
        <v>22</v>
      </c>
      <c r="B23" s="27">
        <v>96.296656999999996</v>
      </c>
      <c r="C23" s="27">
        <v>100</v>
      </c>
      <c r="D23" s="28">
        <v>100</v>
      </c>
      <c r="E23" s="27">
        <f t="shared" si="0"/>
        <v>3.7033430000000038</v>
      </c>
      <c r="F23" s="29">
        <f t="shared" si="1"/>
        <v>3.8457648638830777E-2</v>
      </c>
      <c r="G23" s="66">
        <f t="shared" si="2"/>
        <v>0</v>
      </c>
      <c r="H23" s="67">
        <f t="shared" si="3"/>
        <v>0</v>
      </c>
    </row>
    <row r="24" spans="1:8" s="1" customFormat="1" ht="30">
      <c r="A24" s="8" t="s">
        <v>23</v>
      </c>
      <c r="B24" s="30">
        <v>31.934588999999999</v>
      </c>
      <c r="C24" s="30">
        <v>31.94</v>
      </c>
      <c r="D24" s="31">
        <v>31.94</v>
      </c>
      <c r="E24" s="30">
        <f t="shared" si="0"/>
        <v>5.4110000000022751E-3</v>
      </c>
      <c r="F24" s="32">
        <f t="shared" si="1"/>
        <v>1.6944010145244942E-4</v>
      </c>
      <c r="G24" s="66">
        <f>D24-C24</f>
        <v>0</v>
      </c>
      <c r="H24" s="67">
        <f t="shared" si="3"/>
        <v>0</v>
      </c>
    </row>
    <row r="25" spans="1:8" ht="18">
      <c r="A25" s="8" t="s">
        <v>24</v>
      </c>
      <c r="B25" s="27">
        <v>64.211472000000001</v>
      </c>
      <c r="C25" s="27">
        <v>61.4</v>
      </c>
      <c r="D25" s="28">
        <v>47.82</v>
      </c>
      <c r="E25" s="27">
        <f t="shared" si="0"/>
        <v>-16.391472</v>
      </c>
      <c r="F25" s="29">
        <f t="shared" si="1"/>
        <v>-0.25527326331967598</v>
      </c>
      <c r="G25" s="27">
        <f t="shared" si="2"/>
        <v>-13.579999999999998</v>
      </c>
      <c r="H25" s="29">
        <f t="shared" si="3"/>
        <v>-0.22117263843648205</v>
      </c>
    </row>
    <row r="26" spans="1:8" ht="30">
      <c r="A26" s="8" t="s">
        <v>25</v>
      </c>
      <c r="B26" s="36">
        <v>2.74</v>
      </c>
      <c r="C26" s="66">
        <v>0</v>
      </c>
      <c r="D26" s="72">
        <v>0</v>
      </c>
      <c r="E26" s="36">
        <f t="shared" si="0"/>
        <v>-2.74</v>
      </c>
      <c r="F26" s="32">
        <f t="shared" si="1"/>
        <v>-1</v>
      </c>
      <c r="G26" s="66">
        <f>D26-C26</f>
        <v>0</v>
      </c>
      <c r="H26" s="67" t="str">
        <f t="shared" si="3"/>
        <v xml:space="preserve">N/A </v>
      </c>
    </row>
    <row r="27" spans="1:8" s="1" customFormat="1">
      <c r="A27" s="8" t="s">
        <v>26</v>
      </c>
      <c r="B27" s="30">
        <v>45.630997999999998</v>
      </c>
      <c r="C27" s="30">
        <v>45.62</v>
      </c>
      <c r="D27" s="31">
        <v>45.62</v>
      </c>
      <c r="E27" s="30">
        <f t="shared" si="0"/>
        <v>-1.0998000000000729E-2</v>
      </c>
      <c r="F27" s="32">
        <f t="shared" si="1"/>
        <v>-2.4102036953039532E-4</v>
      </c>
      <c r="G27" s="66">
        <f>D27-C27</f>
        <v>0</v>
      </c>
      <c r="H27" s="67">
        <f t="shared" si="3"/>
        <v>0</v>
      </c>
    </row>
    <row r="28" spans="1:8" s="1" customFormat="1">
      <c r="A28" s="8" t="s">
        <v>27</v>
      </c>
      <c r="B28" s="27">
        <v>57.123983000000003</v>
      </c>
      <c r="C28" s="27">
        <v>57.08</v>
      </c>
      <c r="D28" s="28">
        <v>57.08</v>
      </c>
      <c r="E28" s="27">
        <f t="shared" si="0"/>
        <v>-4.3983000000004324E-2</v>
      </c>
      <c r="F28" s="29">
        <f t="shared" si="1"/>
        <v>-7.6995681481111574E-4</v>
      </c>
      <c r="G28" s="66">
        <f t="shared" si="2"/>
        <v>0</v>
      </c>
      <c r="H28" s="67">
        <f t="shared" si="3"/>
        <v>0</v>
      </c>
    </row>
    <row r="29" spans="1:8">
      <c r="A29" s="8" t="s">
        <v>28</v>
      </c>
      <c r="B29" s="38">
        <v>3.8565610000000001</v>
      </c>
      <c r="C29" s="38">
        <v>3.5</v>
      </c>
      <c r="D29" s="39">
        <v>3.6</v>
      </c>
      <c r="E29" s="38">
        <f t="shared" si="0"/>
        <v>-0.25656100000000004</v>
      </c>
      <c r="F29" s="29">
        <f t="shared" si="1"/>
        <v>-6.6525850362538025E-2</v>
      </c>
      <c r="G29" s="38">
        <f t="shared" si="2"/>
        <v>0.10000000000000009</v>
      </c>
      <c r="H29" s="29">
        <f t="shared" si="3"/>
        <v>2.8571428571428598E-2</v>
      </c>
    </row>
    <row r="30" spans="1:8">
      <c r="A30" s="15" t="s">
        <v>29</v>
      </c>
      <c r="B30" s="40">
        <v>2.9060000000000001</v>
      </c>
      <c r="C30" s="40">
        <v>2.5</v>
      </c>
      <c r="D30" s="41">
        <v>2.5</v>
      </c>
      <c r="E30" s="40">
        <f t="shared" si="0"/>
        <v>-0.40600000000000014</v>
      </c>
      <c r="F30" s="42">
        <f t="shared" si="1"/>
        <v>-0.13971094287680666</v>
      </c>
      <c r="G30" s="75">
        <f t="shared" si="2"/>
        <v>0</v>
      </c>
      <c r="H30" s="76">
        <f t="shared" si="3"/>
        <v>0</v>
      </c>
    </row>
    <row r="31" spans="1:8" s="1" customFormat="1" ht="12.75">
      <c r="A31" s="15" t="s">
        <v>30</v>
      </c>
      <c r="B31" s="40">
        <v>0.95056099999999999</v>
      </c>
      <c r="C31" s="40">
        <v>1</v>
      </c>
      <c r="D31" s="41">
        <v>1.1000000000000001</v>
      </c>
      <c r="E31" s="40">
        <f t="shared" si="0"/>
        <v>0.1494390000000001</v>
      </c>
      <c r="F31" s="42">
        <f t="shared" si="1"/>
        <v>0.15721137307337468</v>
      </c>
      <c r="G31" s="40">
        <f t="shared" si="2"/>
        <v>0.10000000000000009</v>
      </c>
      <c r="H31" s="42">
        <f t="shared" si="3"/>
        <v>0.10000000000000009</v>
      </c>
    </row>
    <row r="32" spans="1:8" s="1" customFormat="1">
      <c r="A32" s="8" t="s">
        <v>31</v>
      </c>
      <c r="B32" s="27">
        <v>54.904324000000003</v>
      </c>
      <c r="C32" s="27">
        <v>54.89</v>
      </c>
      <c r="D32" s="28">
        <v>54.89</v>
      </c>
      <c r="E32" s="27">
        <f t="shared" si="0"/>
        <v>-1.4324000000002002E-2</v>
      </c>
      <c r="F32" s="29">
        <f t="shared" si="1"/>
        <v>-2.6089019873921042E-4</v>
      </c>
      <c r="G32" s="66">
        <f t="shared" si="2"/>
        <v>0</v>
      </c>
      <c r="H32" s="67">
        <f t="shared" si="3"/>
        <v>0</v>
      </c>
    </row>
    <row r="33" spans="1:8" s="1" customFormat="1" ht="18">
      <c r="A33" s="8" t="s">
        <v>32</v>
      </c>
      <c r="B33" s="66">
        <v>0</v>
      </c>
      <c r="C33" s="38">
        <v>1.9</v>
      </c>
      <c r="D33" s="39">
        <v>1.9</v>
      </c>
      <c r="E33" s="38">
        <f t="shared" si="0"/>
        <v>1.9</v>
      </c>
      <c r="F33" s="29" t="str">
        <f t="shared" si="1"/>
        <v xml:space="preserve">N/A </v>
      </c>
      <c r="G33" s="66">
        <f>D33-C33</f>
        <v>0</v>
      </c>
      <c r="H33" s="67">
        <f t="shared" si="3"/>
        <v>0</v>
      </c>
    </row>
    <row r="34" spans="1:8" s="1" customFormat="1" ht="18">
      <c r="A34" s="8" t="s">
        <v>33</v>
      </c>
      <c r="B34" s="66">
        <v>0</v>
      </c>
      <c r="C34" s="38">
        <v>0.6</v>
      </c>
      <c r="D34" s="39">
        <v>0.6</v>
      </c>
      <c r="E34" s="38">
        <f t="shared" si="0"/>
        <v>0.6</v>
      </c>
      <c r="F34" s="29" t="str">
        <f t="shared" si="1"/>
        <v xml:space="preserve">N/A </v>
      </c>
      <c r="G34" s="66">
        <f>D34-C34</f>
        <v>0</v>
      </c>
      <c r="H34" s="67">
        <f t="shared" si="3"/>
        <v>0</v>
      </c>
    </row>
    <row r="35" spans="1:8" s="1" customFormat="1">
      <c r="A35" s="8" t="s">
        <v>59</v>
      </c>
      <c r="B35" s="30">
        <v>3.645826</v>
      </c>
      <c r="C35" s="30">
        <v>3.5999999999999996</v>
      </c>
      <c r="D35" s="31">
        <v>3.5999999999999996</v>
      </c>
      <c r="E35" s="30">
        <f t="shared" si="0"/>
        <v>-4.5826000000000366E-2</v>
      </c>
      <c r="F35" s="32">
        <f t="shared" si="1"/>
        <v>-1.2569442425392865E-2</v>
      </c>
      <c r="G35" s="66">
        <f t="shared" si="2"/>
        <v>0</v>
      </c>
      <c r="H35" s="67">
        <f t="shared" si="3"/>
        <v>0</v>
      </c>
    </row>
    <row r="36" spans="1:8" s="1" customFormat="1">
      <c r="A36" s="8" t="s">
        <v>34</v>
      </c>
      <c r="B36" s="27">
        <v>7.6749159999999996</v>
      </c>
      <c r="C36" s="27">
        <v>8.0000000000000018</v>
      </c>
      <c r="D36" s="28">
        <v>8.2000000000000011</v>
      </c>
      <c r="E36" s="27">
        <f t="shared" si="0"/>
        <v>0.52508400000000144</v>
      </c>
      <c r="F36" s="29">
        <f t="shared" si="1"/>
        <v>6.8415602203333759E-2</v>
      </c>
      <c r="G36" s="27">
        <f t="shared" si="2"/>
        <v>0.19999999999999929</v>
      </c>
      <c r="H36" s="29">
        <f t="shared" si="3"/>
        <v>2.4999999999999904E-2</v>
      </c>
    </row>
    <row r="37" spans="1:8" s="1" customFormat="1" ht="18">
      <c r="A37" s="8" t="s">
        <v>35</v>
      </c>
      <c r="B37" s="27">
        <v>0.98794000000000004</v>
      </c>
      <c r="C37" s="27">
        <v>1</v>
      </c>
      <c r="D37" s="28">
        <v>1</v>
      </c>
      <c r="E37" s="27">
        <f t="shared" si="0"/>
        <v>1.205999999999996E-2</v>
      </c>
      <c r="F37" s="29">
        <f t="shared" si="1"/>
        <v>1.2207219061886309E-2</v>
      </c>
      <c r="G37" s="66">
        <f>D37-C37</f>
        <v>0</v>
      </c>
      <c r="H37" s="67">
        <f t="shared" si="3"/>
        <v>0</v>
      </c>
    </row>
    <row r="38" spans="1:8" s="1" customFormat="1">
      <c r="A38" s="8" t="s">
        <v>60</v>
      </c>
      <c r="B38" s="30">
        <v>2.66</v>
      </c>
      <c r="C38" s="30">
        <v>5.58</v>
      </c>
      <c r="D38" s="31">
        <v>6</v>
      </c>
      <c r="E38" s="30">
        <f t="shared" si="0"/>
        <v>3.34</v>
      </c>
      <c r="F38" s="32">
        <f t="shared" si="1"/>
        <v>1.2556390977443608</v>
      </c>
      <c r="G38" s="30">
        <f t="shared" si="2"/>
        <v>0.41999999999999993</v>
      </c>
      <c r="H38" s="32">
        <f t="shared" si="3"/>
        <v>7.5268817204301064E-2</v>
      </c>
    </row>
    <row r="39" spans="1:8" s="1" customFormat="1" ht="18">
      <c r="A39" s="8" t="s">
        <v>36</v>
      </c>
      <c r="B39" s="38">
        <v>1</v>
      </c>
      <c r="C39" s="38">
        <v>1</v>
      </c>
      <c r="D39" s="39">
        <v>1</v>
      </c>
      <c r="E39" s="66">
        <f t="shared" si="0"/>
        <v>0</v>
      </c>
      <c r="F39" s="67">
        <f t="shared" si="1"/>
        <v>0</v>
      </c>
      <c r="G39" s="66">
        <f>D39-C39</f>
        <v>0</v>
      </c>
      <c r="H39" s="67">
        <f t="shared" si="3"/>
        <v>0</v>
      </c>
    </row>
    <row r="40" spans="1:8" s="23" customFormat="1" ht="18">
      <c r="A40" s="8" t="s">
        <v>37</v>
      </c>
      <c r="B40" s="27">
        <v>6.5347119999999999</v>
      </c>
      <c r="C40" s="27">
        <v>6.5</v>
      </c>
      <c r="D40" s="28">
        <v>6.5</v>
      </c>
      <c r="E40" s="27">
        <f t="shared" si="0"/>
        <v>-3.4711999999999854E-2</v>
      </c>
      <c r="F40" s="29">
        <f t="shared" si="1"/>
        <v>-5.3119402966802292E-3</v>
      </c>
      <c r="G40" s="66">
        <f t="shared" si="2"/>
        <v>0</v>
      </c>
      <c r="H40" s="67">
        <f t="shared" si="3"/>
        <v>0</v>
      </c>
    </row>
    <row r="41" spans="1:8">
      <c r="A41" s="8" t="s">
        <v>38</v>
      </c>
      <c r="B41" s="38">
        <v>0.55950100000000003</v>
      </c>
      <c r="C41" s="66">
        <v>0</v>
      </c>
      <c r="D41" s="72">
        <v>0</v>
      </c>
      <c r="E41" s="38">
        <f t="shared" si="0"/>
        <v>-0.55950100000000003</v>
      </c>
      <c r="F41" s="29">
        <f t="shared" si="1"/>
        <v>-1</v>
      </c>
      <c r="G41" s="66">
        <f>D41-C41</f>
        <v>0</v>
      </c>
      <c r="H41" s="67" t="str">
        <f t="shared" si="3"/>
        <v xml:space="preserve">N/A </v>
      </c>
    </row>
    <row r="42" spans="1:8" s="1" customFormat="1" ht="18">
      <c r="A42" s="8" t="s">
        <v>39</v>
      </c>
      <c r="B42" s="27">
        <v>10.419473999999999</v>
      </c>
      <c r="C42" s="27">
        <v>10.5</v>
      </c>
      <c r="D42" s="28">
        <v>10.5</v>
      </c>
      <c r="E42" s="27">
        <f t="shared" si="0"/>
        <v>8.0526000000000764E-2</v>
      </c>
      <c r="F42" s="29">
        <f t="shared" si="1"/>
        <v>7.7284131617393328E-3</v>
      </c>
      <c r="G42" s="66">
        <f t="shared" si="2"/>
        <v>0</v>
      </c>
      <c r="H42" s="67">
        <f t="shared" si="3"/>
        <v>0</v>
      </c>
    </row>
    <row r="43" spans="1:8" s="1" customFormat="1" ht="30">
      <c r="A43" s="8" t="s">
        <v>40</v>
      </c>
      <c r="B43" s="36">
        <v>33.230302000000002</v>
      </c>
      <c r="C43" s="36">
        <v>25.3</v>
      </c>
      <c r="D43" s="37">
        <v>17.3</v>
      </c>
      <c r="E43" s="36">
        <f t="shared" si="0"/>
        <v>-15.930302000000001</v>
      </c>
      <c r="F43" s="32">
        <f t="shared" si="1"/>
        <v>-0.47939082828678475</v>
      </c>
      <c r="G43" s="36">
        <f t="shared" si="2"/>
        <v>-8</v>
      </c>
      <c r="H43" s="32">
        <f t="shared" si="3"/>
        <v>-0.31620553359683795</v>
      </c>
    </row>
    <row r="44" spans="1:8" s="1" customFormat="1" ht="12.75">
      <c r="A44" s="15" t="s">
        <v>41</v>
      </c>
      <c r="B44" s="43">
        <v>1</v>
      </c>
      <c r="C44" s="43">
        <v>1</v>
      </c>
      <c r="D44" s="44">
        <v>1</v>
      </c>
      <c r="E44" s="75">
        <f t="shared" si="0"/>
        <v>0</v>
      </c>
      <c r="F44" s="76">
        <f t="shared" si="1"/>
        <v>0</v>
      </c>
      <c r="G44" s="75">
        <f t="shared" si="2"/>
        <v>0</v>
      </c>
      <c r="H44" s="76">
        <f t="shared" si="3"/>
        <v>0</v>
      </c>
    </row>
    <row r="45" spans="1:8" s="1" customFormat="1" ht="12.75">
      <c r="A45" s="15" t="s">
        <v>42</v>
      </c>
      <c r="B45" s="43">
        <v>32.230302000000002</v>
      </c>
      <c r="C45" s="43">
        <v>24.3</v>
      </c>
      <c r="D45" s="44">
        <v>16.3</v>
      </c>
      <c r="E45" s="43">
        <f t="shared" si="0"/>
        <v>-15.930302000000001</v>
      </c>
      <c r="F45" s="42">
        <f t="shared" si="1"/>
        <v>-0.49426474502162593</v>
      </c>
      <c r="G45" s="43">
        <f t="shared" si="2"/>
        <v>-8</v>
      </c>
      <c r="H45" s="42">
        <f t="shared" si="3"/>
        <v>-0.32921810699588477</v>
      </c>
    </row>
    <row r="46" spans="1:8" s="1" customFormat="1" ht="30">
      <c r="A46" s="8" t="s">
        <v>61</v>
      </c>
      <c r="B46" s="30">
        <v>0.6</v>
      </c>
      <c r="C46" s="30">
        <v>0.62</v>
      </c>
      <c r="D46" s="31">
        <v>0.62</v>
      </c>
      <c r="E46" s="30">
        <f t="shared" si="0"/>
        <v>2.0000000000000018E-2</v>
      </c>
      <c r="F46" s="32">
        <f t="shared" si="1"/>
        <v>3.3333333333333368E-2</v>
      </c>
      <c r="G46" s="66">
        <f t="shared" si="2"/>
        <v>0</v>
      </c>
      <c r="H46" s="67">
        <f t="shared" si="3"/>
        <v>0</v>
      </c>
    </row>
    <row r="47" spans="1:8" s="1" customFormat="1">
      <c r="A47" s="8" t="s">
        <v>43</v>
      </c>
      <c r="B47" s="30">
        <v>13.328132999999999</v>
      </c>
      <c r="C47" s="30">
        <v>13.309999999999999</v>
      </c>
      <c r="D47" s="31">
        <v>13.309999999999999</v>
      </c>
      <c r="E47" s="30">
        <f t="shared" si="0"/>
        <v>-1.8133000000000621E-2</v>
      </c>
      <c r="F47" s="32">
        <f t="shared" si="1"/>
        <v>-1.360505631208859E-3</v>
      </c>
      <c r="G47" s="66">
        <f t="shared" si="2"/>
        <v>0</v>
      </c>
      <c r="H47" s="67">
        <f t="shared" si="3"/>
        <v>0</v>
      </c>
    </row>
    <row r="48" spans="1:8" s="1" customFormat="1" ht="15.75" thickBot="1">
      <c r="A48" s="45" t="s">
        <v>44</v>
      </c>
      <c r="B48" s="46">
        <v>9.8098840000000003</v>
      </c>
      <c r="C48" s="66">
        <v>0</v>
      </c>
      <c r="D48" s="73">
        <v>0</v>
      </c>
      <c r="E48" s="21">
        <f t="shared" si="0"/>
        <v>-9.8098840000000003</v>
      </c>
      <c r="F48" s="13">
        <f t="shared" si="1"/>
        <v>-1</v>
      </c>
      <c r="G48" s="66">
        <f t="shared" si="2"/>
        <v>0</v>
      </c>
      <c r="H48" s="67" t="str">
        <f t="shared" si="3"/>
        <v xml:space="preserve">N/A </v>
      </c>
    </row>
    <row r="49" spans="1:9" s="1" customFormat="1" ht="14.25">
      <c r="A49" s="48" t="s">
        <v>45</v>
      </c>
      <c r="B49" s="49">
        <f>SUM(B8,B12,B13,B16,B41,B19,B20,B21,B26,B22,B48,B29,B33,B34,B35,B36,B37,B38,B39,B44,B46,)</f>
        <v>228.445842</v>
      </c>
      <c r="C49" s="68">
        <f>SUM(C8,C12,C13,C16,C41,C19,C20,C21,C26,C22,C48,C29,C33,C34,C35,C36,C37,C38,C39,C44,C46,)</f>
        <v>215.12</v>
      </c>
      <c r="D49" s="69">
        <f>SUM(D8,D12,D13,D16,D41,D19,D20,D21,D26,D22,D48,D29,D33,D34,D35,D36,D37,D38,D39,D44,D46,)</f>
        <v>221.73999999999998</v>
      </c>
      <c r="E49" s="70">
        <f t="shared" si="0"/>
        <v>-6.7058420000000183</v>
      </c>
      <c r="F49" s="71">
        <f t="shared" si="1"/>
        <v>-2.9354187151281214E-2</v>
      </c>
      <c r="G49" s="70">
        <f t="shared" si="2"/>
        <v>6.6199999999999761</v>
      </c>
      <c r="H49" s="71">
        <f t="shared" si="3"/>
        <v>3.0773521755299255E-2</v>
      </c>
    </row>
    <row r="50" spans="1:9" s="47" customFormat="1" ht="14.25">
      <c r="A50" s="48" t="s">
        <v>46</v>
      </c>
      <c r="B50" s="49">
        <f>SUM(B9,B10,B11,B14,B17,B24,B18,B25,B27,B28,B32,B40,B42,B45,B47)</f>
        <v>429.30642799999998</v>
      </c>
      <c r="C50" s="50">
        <f>SUM(C9,C10,C11,C14,C17,C24,C18,C25,C27,C28,C32,C40,C42,C45,C47)</f>
        <v>403.15000000000003</v>
      </c>
      <c r="D50" s="51">
        <f>SUM(D9,D10,D11,D14,D17,D24,D18,D25,D27,D28,D32,D40,D42,D45,D47)</f>
        <v>381.57</v>
      </c>
      <c r="E50" s="49">
        <f t="shared" si="0"/>
        <v>-47.736427999999989</v>
      </c>
      <c r="F50" s="52">
        <f t="shared" si="1"/>
        <v>-0.11119430058941487</v>
      </c>
      <c r="G50" s="49">
        <f t="shared" si="2"/>
        <v>-21.580000000000041</v>
      </c>
      <c r="H50" s="52">
        <f t="shared" si="3"/>
        <v>-5.3528463351110105E-2</v>
      </c>
    </row>
    <row r="51" spans="1:9" s="47" customFormat="1" thickBot="1">
      <c r="A51" s="53" t="s">
        <v>47</v>
      </c>
      <c r="B51" s="54">
        <f>SUM(B23)</f>
        <v>96.296656999999996</v>
      </c>
      <c r="C51" s="55">
        <f>SUM(C23)</f>
        <v>100</v>
      </c>
      <c r="D51" s="56">
        <f>SUM(D23)</f>
        <v>100</v>
      </c>
      <c r="E51" s="54">
        <f t="shared" si="0"/>
        <v>3.7033430000000038</v>
      </c>
      <c r="F51" s="57">
        <f t="shared" si="1"/>
        <v>3.8457648638830777E-2</v>
      </c>
      <c r="G51" s="54">
        <f t="shared" si="2"/>
        <v>0</v>
      </c>
      <c r="H51" s="57">
        <f t="shared" si="3"/>
        <v>0</v>
      </c>
    </row>
    <row r="52" spans="1:9" s="47" customFormat="1" ht="15.75" thickTop="1" thickBot="1">
      <c r="A52" s="58" t="s">
        <v>48</v>
      </c>
      <c r="B52" s="59">
        <f>SUM(B49:B51)</f>
        <v>754.04892699999994</v>
      </c>
      <c r="C52" s="60">
        <f>SUM(C49:C51)</f>
        <v>718.27</v>
      </c>
      <c r="D52" s="61">
        <f>SUM(D49:D51)</f>
        <v>703.31</v>
      </c>
      <c r="E52" s="59">
        <f t="shared" si="0"/>
        <v>-50.73892699999999</v>
      </c>
      <c r="F52" s="62">
        <f t="shared" si="1"/>
        <v>-6.7288640276786701E-2</v>
      </c>
      <c r="G52" s="59">
        <f t="shared" si="2"/>
        <v>-14.960000000000036</v>
      </c>
      <c r="H52" s="62">
        <f t="shared" si="3"/>
        <v>-2.0827822406615949E-2</v>
      </c>
      <c r="I52" s="63"/>
    </row>
    <row r="53" spans="1:9" ht="27.75" customHeight="1">
      <c r="A53" s="100" t="s">
        <v>49</v>
      </c>
      <c r="B53" s="100"/>
      <c r="C53" s="100"/>
      <c r="D53" s="100"/>
      <c r="E53" s="100"/>
      <c r="F53" s="100"/>
      <c r="G53" s="100"/>
      <c r="H53" s="100"/>
      <c r="I53" s="64"/>
    </row>
    <row r="54" spans="1:9" ht="38.25" customHeight="1">
      <c r="A54" s="99" t="s">
        <v>62</v>
      </c>
      <c r="B54" s="99"/>
      <c r="C54" s="99"/>
      <c r="D54" s="99"/>
      <c r="E54" s="99"/>
      <c r="F54" s="99"/>
      <c r="G54" s="99"/>
      <c r="H54" s="99"/>
    </row>
    <row r="55" spans="1:9">
      <c r="A55" s="99" t="s">
        <v>55</v>
      </c>
      <c r="B55" s="99"/>
      <c r="C55" s="99"/>
      <c r="D55" s="99"/>
      <c r="E55" s="99"/>
      <c r="F55" s="99"/>
      <c r="G55" s="99"/>
      <c r="H55" s="99"/>
      <c r="I55" s="64"/>
    </row>
    <row r="56" spans="1:9">
      <c r="A56" s="99" t="s">
        <v>50</v>
      </c>
      <c r="B56" s="99"/>
      <c r="C56" s="99"/>
      <c r="D56" s="99"/>
      <c r="E56" s="99"/>
      <c r="F56" s="99"/>
      <c r="G56" s="99"/>
      <c r="H56" s="99"/>
      <c r="I56" s="64"/>
    </row>
    <row r="57" spans="1:9">
      <c r="A57" s="99" t="s">
        <v>51</v>
      </c>
      <c r="B57" s="99"/>
      <c r="C57" s="99"/>
      <c r="D57" s="99"/>
      <c r="E57" s="99"/>
      <c r="F57" s="99"/>
      <c r="G57" s="99"/>
      <c r="H57" s="99"/>
      <c r="I57" s="64"/>
    </row>
    <row r="58" spans="1:9">
      <c r="A58" s="99" t="s">
        <v>52</v>
      </c>
      <c r="B58" s="99"/>
      <c r="C58" s="99"/>
      <c r="D58" s="99"/>
      <c r="E58" s="99"/>
      <c r="F58" s="99"/>
      <c r="G58" s="99"/>
      <c r="H58" s="99"/>
      <c r="I58" s="64"/>
    </row>
    <row r="59" spans="1:9">
      <c r="A59" s="99" t="s">
        <v>53</v>
      </c>
      <c r="B59" s="99"/>
      <c r="C59" s="99"/>
      <c r="D59" s="99"/>
      <c r="E59" s="99"/>
      <c r="F59" s="99"/>
      <c r="G59" s="99"/>
      <c r="H59" s="99"/>
      <c r="I59" s="65"/>
    </row>
    <row r="60" spans="1:9" ht="29.25" customHeight="1">
      <c r="A60" s="99" t="s">
        <v>54</v>
      </c>
      <c r="B60" s="99"/>
      <c r="C60" s="99"/>
      <c r="D60" s="99"/>
      <c r="E60" s="99"/>
      <c r="F60" s="99"/>
      <c r="G60" s="99"/>
      <c r="H60" s="99"/>
      <c r="I60" s="64"/>
    </row>
  </sheetData>
  <mergeCells count="18">
    <mergeCell ref="A59:H59"/>
    <mergeCell ref="A60:H60"/>
    <mergeCell ref="A53:H53"/>
    <mergeCell ref="A54:H54"/>
    <mergeCell ref="A55:H55"/>
    <mergeCell ref="A56:H56"/>
    <mergeCell ref="A57:H57"/>
    <mergeCell ref="A58:H58"/>
    <mergeCell ref="A1:H1"/>
    <mergeCell ref="A2:H2"/>
    <mergeCell ref="A3:H3"/>
    <mergeCell ref="A4:A6"/>
    <mergeCell ref="B4:B6"/>
    <mergeCell ref="C4:C6"/>
    <mergeCell ref="D4:D6"/>
    <mergeCell ref="E4:H4"/>
    <mergeCell ref="E5:F5"/>
    <mergeCell ref="G5:H5"/>
  </mergeCells>
  <printOptions horizontalCentered="1"/>
  <pageMargins left="0.7" right="0.7" top="0.54" bottom="0.48"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NSF BP Pgms</vt:lpstr>
      <vt:lpstr>'NSF BP Pgms'!Print_Area</vt:lpstr>
    </vt:vector>
  </TitlesOfParts>
  <Company>National Science Foundation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coxenrid</dc:creator>
  <cp:lastModifiedBy>coxenrid</cp:lastModifiedBy>
  <cp:lastPrinted>2012-02-03T16:58:55Z</cp:lastPrinted>
  <dcterms:created xsi:type="dcterms:W3CDTF">2012-02-03T16:42:20Z</dcterms:created>
  <dcterms:modified xsi:type="dcterms:W3CDTF">2012-02-07T15:43:16Z</dcterms:modified>
</cp:coreProperties>
</file>