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NSF Summary" sheetId="1" r:id="rId1"/>
  </sheets>
  <definedNames>
    <definedName name="_xlnm.Print_Area" localSheetId="0">'NSF Summary'!$A$1:$I$31</definedName>
  </definedNames>
  <calcPr calcId="125725"/>
</workbook>
</file>

<file path=xl/calcChain.xml><?xml version="1.0" encoding="utf-8"?>
<calcChain xmlns="http://schemas.openxmlformats.org/spreadsheetml/2006/main">
  <c r="E21" i="1"/>
  <c r="E28" s="1"/>
  <c r="D21"/>
  <c r="D28" s="1"/>
  <c r="C21"/>
  <c r="C28" s="1"/>
  <c r="H26"/>
  <c r="I26" s="1"/>
  <c r="F25"/>
  <c r="G25" s="1"/>
  <c r="F23"/>
  <c r="G23" s="1"/>
  <c r="F22"/>
  <c r="G22" s="1"/>
  <c r="H19"/>
  <c r="I19" s="1"/>
  <c r="F19"/>
  <c r="G19" s="1"/>
  <c r="F18"/>
  <c r="G18" s="1"/>
  <c r="F17"/>
  <c r="G17" s="1"/>
  <c r="H16"/>
  <c r="I16" s="1"/>
  <c r="F15"/>
  <c r="G15" s="1"/>
  <c r="F13"/>
  <c r="G13" s="1"/>
  <c r="H13"/>
  <c r="I13" s="1"/>
  <c r="H11"/>
  <c r="I11" s="1"/>
  <c r="F11"/>
  <c r="G11" s="1"/>
  <c r="F10"/>
  <c r="G10" s="1"/>
  <c r="H9"/>
  <c r="I9" s="1"/>
  <c r="H28" l="1"/>
  <c r="F21"/>
  <c r="G21" s="1"/>
  <c r="H15"/>
  <c r="I15" s="1"/>
  <c r="I23"/>
  <c r="H24"/>
  <c r="I24" s="1"/>
  <c r="H12"/>
  <c r="I12" s="1"/>
  <c r="H17"/>
  <c r="I17" s="1"/>
  <c r="H20"/>
  <c r="I20" s="1"/>
  <c r="H25"/>
  <c r="I25" s="1"/>
  <c r="F26"/>
  <c r="G26" s="1"/>
  <c r="H8"/>
  <c r="I8" s="1"/>
  <c r="F9"/>
  <c r="G9" s="1"/>
  <c r="F14"/>
  <c r="G14" s="1"/>
  <c r="H21"/>
  <c r="I21" s="1"/>
  <c r="F28"/>
  <c r="G28" s="1"/>
  <c r="F8"/>
  <c r="G8" s="1"/>
  <c r="H10"/>
  <c r="I10" s="1"/>
  <c r="F12"/>
  <c r="G12" s="1"/>
  <c r="H14"/>
  <c r="I14" s="1"/>
  <c r="F16"/>
  <c r="G16" s="1"/>
  <c r="H18"/>
  <c r="I18" s="1"/>
  <c r="F20"/>
  <c r="G20" s="1"/>
  <c r="H22"/>
  <c r="I22" s="1"/>
  <c r="F24"/>
  <c r="G24" s="1"/>
  <c r="I28"/>
</calcChain>
</file>

<file path=xl/sharedStrings.xml><?xml version="1.0" encoding="utf-8"?>
<sst xmlns="http://schemas.openxmlformats.org/spreadsheetml/2006/main" count="39" uniqueCount="35">
  <si>
    <t>National Science Foundation</t>
  </si>
  <si>
    <t>Summary Table</t>
  </si>
  <si>
    <t>FY 2013 Request to Congress</t>
  </si>
  <si>
    <t>(Dollars in Millions)</t>
  </si>
  <si>
    <t>NSF by Account</t>
  </si>
  <si>
    <t>FY 2011 Actual</t>
  </si>
  <si>
    <t>FY 2013 Request</t>
  </si>
  <si>
    <t>FY 2013 Request over:</t>
  </si>
  <si>
    <t>Amount</t>
  </si>
  <si>
    <t>Percent</t>
  </si>
  <si>
    <t>BIO</t>
  </si>
  <si>
    <t>CISE</t>
  </si>
  <si>
    <t>ENG</t>
  </si>
  <si>
    <t xml:space="preserve">   ENG Programs</t>
  </si>
  <si>
    <t xml:space="preserve">   SBIR/STTR</t>
  </si>
  <si>
    <t>GEO</t>
  </si>
  <si>
    <t>MPS</t>
  </si>
  <si>
    <t>SBE</t>
  </si>
  <si>
    <t>OISE</t>
  </si>
  <si>
    <t>IA</t>
  </si>
  <si>
    <t>U.S. Arctic Research Commission</t>
  </si>
  <si>
    <t>Research &amp; Related Activities</t>
  </si>
  <si>
    <t>Education &amp; Human Resources</t>
  </si>
  <si>
    <t>Major Research Equipment &amp;
  Facilities Construction</t>
  </si>
  <si>
    <t>Agency Operations &amp; Award Management</t>
  </si>
  <si>
    <t>National Science Board</t>
  </si>
  <si>
    <t>Office of Inspector General</t>
  </si>
  <si>
    <t>OIG FY 2011 ARRA Obligations</t>
  </si>
  <si>
    <t>Total, NSF</t>
  </si>
  <si>
    <t>Totals may not add due to rounding.</t>
  </si>
  <si>
    <t>FY 2012 Estimate</t>
  </si>
  <si>
    <r>
      <t>OCI</t>
    </r>
    <r>
      <rPr>
        <vertAlign val="superscript"/>
        <sz val="11"/>
        <rFont val="Times New Roman"/>
        <family val="1"/>
      </rPr>
      <t>1</t>
    </r>
  </si>
  <si>
    <r>
      <t>OPP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</si>
  <si>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Funding for OPP for FY 2011 excludes a one-time appropriation transfer of $53.892 million, $54.0 million less the 0.2% rescission, to U.S. Coast Guard per P.L. 112-10.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</si>
  <si>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FY 2011 Actual for OCI includes $90.50 million in funds that were obligated in FY 2010, deobligated in FY 2011, and then obligated in FY 2011 to other projects in the OCI portfolio.</t>
    </r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</si>
</sst>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#,##0.00;\-#,##0.00;&quot;-&quot;??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10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6" fillId="0" borderId="8" xfId="0" applyFont="1" applyBorder="1"/>
    <xf numFmtId="0" fontId="6" fillId="0" borderId="0" xfId="0" applyFont="1" applyBorder="1"/>
    <xf numFmtId="164" fontId="6" fillId="0" borderId="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5" fontId="6" fillId="0" borderId="14" xfId="1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7" fillId="0" borderId="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5" fontId="7" fillId="0" borderId="14" xfId="1" applyNumberFormat="1" applyFont="1" applyBorder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5" fillId="0" borderId="8" xfId="0" applyFont="1" applyBorder="1"/>
    <xf numFmtId="164" fontId="5" fillId="0" borderId="17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5" fontId="5" fillId="0" borderId="14" xfId="1" applyNumberFormat="1" applyFont="1" applyBorder="1" applyAlignment="1">
      <alignment horizontal="right" vertical="top"/>
    </xf>
    <xf numFmtId="0" fontId="6" fillId="0" borderId="20" xfId="0" applyFont="1" applyBorder="1"/>
    <xf numFmtId="0" fontId="6" fillId="0" borderId="21" xfId="0" applyFont="1" applyBorder="1"/>
    <xf numFmtId="0" fontId="5" fillId="0" borderId="10" xfId="0" applyFont="1" applyBorder="1"/>
    <xf numFmtId="0" fontId="6" fillId="0" borderId="1" xfId="0" applyFont="1" applyBorder="1"/>
    <xf numFmtId="164" fontId="5" fillId="0" borderId="23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5" fontId="5" fillId="0" borderId="25" xfId="1" applyNumberFormat="1" applyFont="1" applyBorder="1" applyAlignment="1">
      <alignment horizontal="right"/>
    </xf>
    <xf numFmtId="0" fontId="9" fillId="0" borderId="0" xfId="0" applyFont="1" applyFill="1" applyBorder="1" applyAlignment="1"/>
    <xf numFmtId="166" fontId="6" fillId="0" borderId="8" xfId="0" applyNumberFormat="1" applyFont="1" applyFill="1" applyBorder="1" applyAlignment="1">
      <alignment horizontal="right" vertical="top"/>
    </xf>
    <xf numFmtId="166" fontId="6" fillId="0" borderId="14" xfId="0" applyNumberFormat="1" applyFont="1" applyFill="1" applyBorder="1" applyAlignment="1">
      <alignment horizontal="right" vertical="top"/>
    </xf>
    <xf numFmtId="166" fontId="6" fillId="0" borderId="20" xfId="0" applyNumberFormat="1" applyFont="1" applyFill="1" applyBorder="1" applyAlignment="1">
      <alignment horizontal="right" vertical="top"/>
    </xf>
    <xf numFmtId="166" fontId="6" fillId="0" borderId="21" xfId="0" applyNumberFormat="1" applyFont="1" applyFill="1" applyBorder="1" applyAlignment="1">
      <alignment horizontal="right" vertical="top"/>
    </xf>
    <xf numFmtId="164" fontId="6" fillId="0" borderId="22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26" xfId="0" applyNumberFormat="1" applyFont="1" applyFill="1" applyBorder="1" applyAlignment="1">
      <alignment horizontal="right" vertical="top"/>
    </xf>
    <xf numFmtId="0" fontId="5" fillId="0" borderId="27" xfId="0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165" fontId="6" fillId="0" borderId="28" xfId="1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165" fontId="7" fillId="0" borderId="28" xfId="1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5" fontId="5" fillId="0" borderId="30" xfId="1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28" xfId="1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 vertical="top"/>
    </xf>
    <xf numFmtId="165" fontId="5" fillId="0" borderId="28" xfId="1" applyNumberFormat="1" applyFont="1" applyBorder="1" applyAlignment="1">
      <alignment horizontal="right" vertical="top"/>
    </xf>
    <xf numFmtId="166" fontId="6" fillId="0" borderId="31" xfId="0" applyNumberFormat="1" applyFont="1" applyFill="1" applyBorder="1" applyAlignment="1">
      <alignment horizontal="right" vertical="top"/>
    </xf>
    <xf numFmtId="164" fontId="5" fillId="0" borderId="32" xfId="0" applyNumberFormat="1" applyFont="1" applyBorder="1" applyAlignment="1">
      <alignment horizontal="right"/>
    </xf>
    <xf numFmtId="165" fontId="5" fillId="0" borderId="33" xfId="1" applyNumberFormat="1" applyFont="1" applyBorder="1" applyAlignment="1">
      <alignment horizontal="right"/>
    </xf>
    <xf numFmtId="0" fontId="5" fillId="0" borderId="34" xfId="0" applyFont="1" applyBorder="1" applyAlignment="1">
      <alignment horizontal="right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5" zoomScaleNormal="85" workbookViewId="0">
      <selection activeCell="J8" sqref="J8"/>
    </sheetView>
  </sheetViews>
  <sheetFormatPr defaultRowHeight="15"/>
  <cols>
    <col min="1" max="1" width="2.7109375" customWidth="1"/>
    <col min="2" max="2" width="38.140625" customWidth="1"/>
    <col min="3" max="3" width="10.42578125" customWidth="1"/>
    <col min="4" max="4" width="11.85546875" customWidth="1"/>
    <col min="5" max="5" width="12.140625" customWidth="1"/>
  </cols>
  <sheetData>
    <row r="1" spans="1:9" ht="18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8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5.75" thickBot="1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5" spans="1:9">
      <c r="A5" s="65" t="s">
        <v>4</v>
      </c>
      <c r="B5" s="66"/>
      <c r="C5" s="71" t="s">
        <v>5</v>
      </c>
      <c r="D5" s="71" t="s">
        <v>30</v>
      </c>
      <c r="E5" s="71" t="s">
        <v>6</v>
      </c>
      <c r="F5" s="75" t="s">
        <v>7</v>
      </c>
      <c r="G5" s="76"/>
      <c r="H5" s="76"/>
      <c r="I5" s="77"/>
    </row>
    <row r="6" spans="1:9">
      <c r="A6" s="67"/>
      <c r="B6" s="68"/>
      <c r="C6" s="72"/>
      <c r="D6" s="72"/>
      <c r="E6" s="72"/>
      <c r="F6" s="78" t="s">
        <v>5</v>
      </c>
      <c r="G6" s="79"/>
      <c r="H6" s="58" t="s">
        <v>30</v>
      </c>
      <c r="I6" s="59"/>
    </row>
    <row r="7" spans="1:9" ht="15.75" thickBot="1">
      <c r="A7" s="69"/>
      <c r="B7" s="70"/>
      <c r="C7" s="73"/>
      <c r="D7" s="74"/>
      <c r="E7" s="74"/>
      <c r="F7" s="1" t="s">
        <v>8</v>
      </c>
      <c r="G7" s="42" t="s">
        <v>9</v>
      </c>
      <c r="H7" s="57" t="s">
        <v>8</v>
      </c>
      <c r="I7" s="2" t="s">
        <v>9</v>
      </c>
    </row>
    <row r="8" spans="1:9">
      <c r="A8" s="3"/>
      <c r="B8" s="4" t="s">
        <v>10</v>
      </c>
      <c r="C8" s="5">
        <v>712.26978899999983</v>
      </c>
      <c r="D8" s="5">
        <v>712.38</v>
      </c>
      <c r="E8" s="5">
        <v>733.86</v>
      </c>
      <c r="F8" s="43">
        <f t="shared" ref="F8:F28" si="0">E8-C8</f>
        <v>21.590211000000181</v>
      </c>
      <c r="G8" s="44">
        <f t="shared" ref="G8:G28" si="1">F8/C8</f>
        <v>3.0311844378956506E-2</v>
      </c>
      <c r="H8" s="6">
        <f>E8-D8</f>
        <v>21.480000000000018</v>
      </c>
      <c r="I8" s="7">
        <f>H8/D8</f>
        <v>3.0152446727869982E-2</v>
      </c>
    </row>
    <row r="9" spans="1:9">
      <c r="A9" s="3"/>
      <c r="B9" s="4" t="s">
        <v>11</v>
      </c>
      <c r="C9" s="8">
        <v>636.06481799999995</v>
      </c>
      <c r="D9" s="8">
        <v>653.59</v>
      </c>
      <c r="E9" s="8">
        <v>709.72</v>
      </c>
      <c r="F9" s="45">
        <f t="shared" si="0"/>
        <v>73.655182000000082</v>
      </c>
      <c r="G9" s="44">
        <f t="shared" si="1"/>
        <v>0.11579823300335421</v>
      </c>
      <c r="H9" s="9">
        <f t="shared" ref="H9:H26" si="2">E9-D9</f>
        <v>56.129999999999995</v>
      </c>
      <c r="I9" s="7">
        <f t="shared" ref="I9:I28" si="3">H9/D9</f>
        <v>8.5879526920546512E-2</v>
      </c>
    </row>
    <row r="10" spans="1:9">
      <c r="A10" s="3"/>
      <c r="B10" s="4" t="s">
        <v>12</v>
      </c>
      <c r="C10" s="8">
        <v>763.33032200000014</v>
      </c>
      <c r="D10" s="8">
        <v>826.17000000000007</v>
      </c>
      <c r="E10" s="8">
        <v>876.33</v>
      </c>
      <c r="F10" s="45">
        <f t="shared" si="0"/>
        <v>112.9996779999999</v>
      </c>
      <c r="G10" s="44">
        <f t="shared" si="1"/>
        <v>0.14803509665897943</v>
      </c>
      <c r="H10" s="9">
        <f>E10-D10</f>
        <v>50.159999999999968</v>
      </c>
      <c r="I10" s="7">
        <f>H10/D10</f>
        <v>6.0713896655651939E-2</v>
      </c>
    </row>
    <row r="11" spans="1:9">
      <c r="A11" s="3"/>
      <c r="B11" s="10" t="s">
        <v>13</v>
      </c>
      <c r="C11" s="11">
        <v>636.85860900000011</v>
      </c>
      <c r="D11" s="11">
        <v>673.41000000000008</v>
      </c>
      <c r="E11" s="11">
        <v>711.13</v>
      </c>
      <c r="F11" s="46">
        <f t="shared" si="0"/>
        <v>74.27139099999988</v>
      </c>
      <c r="G11" s="47">
        <f t="shared" si="1"/>
        <v>0.11662147602373052</v>
      </c>
      <c r="H11" s="12">
        <f t="shared" si="2"/>
        <v>37.719999999999914</v>
      </c>
      <c r="I11" s="13">
        <f t="shared" si="3"/>
        <v>5.60134242140745E-2</v>
      </c>
    </row>
    <row r="12" spans="1:9">
      <c r="A12" s="3"/>
      <c r="B12" s="10" t="s">
        <v>14</v>
      </c>
      <c r="C12" s="11">
        <v>126.47171299999999</v>
      </c>
      <c r="D12" s="11">
        <v>152.76</v>
      </c>
      <c r="E12" s="11">
        <v>165.2</v>
      </c>
      <c r="F12" s="46">
        <f t="shared" si="0"/>
        <v>38.728286999999995</v>
      </c>
      <c r="G12" s="47">
        <f t="shared" si="1"/>
        <v>0.30622094127878219</v>
      </c>
      <c r="H12" s="12">
        <f t="shared" si="2"/>
        <v>12.439999999999998</v>
      </c>
      <c r="I12" s="13">
        <f t="shared" si="3"/>
        <v>8.1434930610107342E-2</v>
      </c>
    </row>
    <row r="13" spans="1:9">
      <c r="A13" s="3"/>
      <c r="B13" s="4" t="s">
        <v>15</v>
      </c>
      <c r="C13" s="8">
        <v>885.31907899999999</v>
      </c>
      <c r="D13" s="8">
        <v>885.2700000000001</v>
      </c>
      <c r="E13" s="8">
        <v>906.44</v>
      </c>
      <c r="F13" s="45">
        <f t="shared" si="0"/>
        <v>21.120921000000067</v>
      </c>
      <c r="G13" s="44">
        <f t="shared" si="1"/>
        <v>2.3856846080688686E-2</v>
      </c>
      <c r="H13" s="9">
        <f t="shared" si="2"/>
        <v>21.169999999999959</v>
      </c>
      <c r="I13" s="7">
        <f t="shared" si="3"/>
        <v>2.3913608277700539E-2</v>
      </c>
    </row>
    <row r="14" spans="1:9">
      <c r="A14" s="3"/>
      <c r="B14" s="4" t="s">
        <v>16</v>
      </c>
      <c r="C14" s="8">
        <v>1312.4222280000001</v>
      </c>
      <c r="D14" s="8">
        <v>1308.9400000000003</v>
      </c>
      <c r="E14" s="8">
        <v>1345.1800000000003</v>
      </c>
      <c r="F14" s="45">
        <f t="shared" si="0"/>
        <v>32.757772000000159</v>
      </c>
      <c r="G14" s="44">
        <f t="shared" si="1"/>
        <v>2.495978146447559E-2</v>
      </c>
      <c r="H14" s="9">
        <f t="shared" si="2"/>
        <v>36.240000000000009</v>
      </c>
      <c r="I14" s="7">
        <f t="shared" si="3"/>
        <v>2.7686524974406775E-2</v>
      </c>
    </row>
    <row r="15" spans="1:9">
      <c r="A15" s="3"/>
      <c r="B15" s="4" t="s">
        <v>17</v>
      </c>
      <c r="C15" s="8">
        <v>247.32550600000002</v>
      </c>
      <c r="D15" s="8">
        <v>254.25</v>
      </c>
      <c r="E15" s="8">
        <v>259.55</v>
      </c>
      <c r="F15" s="45">
        <f t="shared" si="0"/>
        <v>12.224493999999993</v>
      </c>
      <c r="G15" s="44">
        <f t="shared" si="1"/>
        <v>4.9426742100752E-2</v>
      </c>
      <c r="H15" s="9">
        <f t="shared" si="2"/>
        <v>5.3000000000000114</v>
      </c>
      <c r="I15" s="7">
        <f t="shared" si="3"/>
        <v>2.0845624385447438E-2</v>
      </c>
    </row>
    <row r="16" spans="1:9" ht="18">
      <c r="A16" s="3"/>
      <c r="B16" s="4" t="s">
        <v>31</v>
      </c>
      <c r="C16" s="8">
        <v>300.748829</v>
      </c>
      <c r="D16" s="8">
        <v>211.64000000000001</v>
      </c>
      <c r="E16" s="8">
        <v>218.27</v>
      </c>
      <c r="F16" s="45">
        <f t="shared" si="0"/>
        <v>-82.47882899999999</v>
      </c>
      <c r="G16" s="44">
        <f t="shared" si="1"/>
        <v>-0.27424488824859228</v>
      </c>
      <c r="H16" s="9">
        <f t="shared" si="2"/>
        <v>6.6299999999999955</v>
      </c>
      <c r="I16" s="7">
        <f t="shared" si="3"/>
        <v>3.1326781326781301E-2</v>
      </c>
    </row>
    <row r="17" spans="1:9">
      <c r="A17" s="3"/>
      <c r="B17" s="4" t="s">
        <v>18</v>
      </c>
      <c r="C17" s="8">
        <v>49.02962200000001</v>
      </c>
      <c r="D17" s="8">
        <v>49.85</v>
      </c>
      <c r="E17" s="8">
        <v>51.28</v>
      </c>
      <c r="F17" s="45">
        <f t="shared" si="0"/>
        <v>2.2503779999999907</v>
      </c>
      <c r="G17" s="44">
        <f t="shared" si="1"/>
        <v>4.5898334684285148E-2</v>
      </c>
      <c r="H17" s="9">
        <f t="shared" si="2"/>
        <v>1.4299999999999997</v>
      </c>
      <c r="I17" s="7">
        <f t="shared" si="3"/>
        <v>2.8686058174523563E-2</v>
      </c>
    </row>
    <row r="18" spans="1:9" ht="18">
      <c r="A18" s="3"/>
      <c r="B18" s="4" t="s">
        <v>32</v>
      </c>
      <c r="C18" s="8">
        <v>440.69948499999998</v>
      </c>
      <c r="D18" s="8">
        <v>435.87</v>
      </c>
      <c r="E18" s="8">
        <v>449.74</v>
      </c>
      <c r="F18" s="45">
        <f t="shared" si="0"/>
        <v>9.0405150000000276</v>
      </c>
      <c r="G18" s="44">
        <f t="shared" si="1"/>
        <v>2.0514013080818617E-2</v>
      </c>
      <c r="H18" s="9">
        <f t="shared" si="2"/>
        <v>13.870000000000005</v>
      </c>
      <c r="I18" s="7">
        <f t="shared" si="3"/>
        <v>3.1821414641980419E-2</v>
      </c>
    </row>
    <row r="19" spans="1:9">
      <c r="A19" s="3"/>
      <c r="B19" s="14" t="s">
        <v>19</v>
      </c>
      <c r="C19" s="8">
        <v>259.595462</v>
      </c>
      <c r="D19" s="8">
        <v>349.59000000000003</v>
      </c>
      <c r="E19" s="8">
        <v>431.52000000000004</v>
      </c>
      <c r="F19" s="45">
        <f t="shared" si="0"/>
        <v>171.92453800000004</v>
      </c>
      <c r="G19" s="44">
        <f t="shared" si="1"/>
        <v>0.66227867265260609</v>
      </c>
      <c r="H19" s="9">
        <f t="shared" si="2"/>
        <v>81.93</v>
      </c>
      <c r="I19" s="7">
        <f t="shared" si="3"/>
        <v>0.23436025057924997</v>
      </c>
    </row>
    <row r="20" spans="1:9">
      <c r="A20" s="15"/>
      <c r="B20" s="16" t="s">
        <v>20</v>
      </c>
      <c r="C20" s="8">
        <v>1.57684</v>
      </c>
      <c r="D20" s="8">
        <v>1.4500000000000002</v>
      </c>
      <c r="E20" s="8">
        <v>1.3900000000000001</v>
      </c>
      <c r="F20" s="45">
        <f t="shared" si="0"/>
        <v>-0.1868399999999999</v>
      </c>
      <c r="G20" s="44">
        <f t="shared" si="1"/>
        <v>-0.11849014484665527</v>
      </c>
      <c r="H20" s="9">
        <f t="shared" si="2"/>
        <v>-6.0000000000000053E-2</v>
      </c>
      <c r="I20" s="7">
        <f t="shared" si="3"/>
        <v>-4.137931034482762E-2</v>
      </c>
    </row>
    <row r="21" spans="1:9">
      <c r="A21" s="17" t="s">
        <v>21</v>
      </c>
      <c r="B21" s="4"/>
      <c r="C21" s="18">
        <f>SUM(C8:C10,C13:C20)</f>
        <v>5608.3819800000001</v>
      </c>
      <c r="D21" s="18">
        <f t="shared" ref="D21:E21" si="4">SUM(D8:D10,D13:D20)</f>
        <v>5689.0000000000009</v>
      </c>
      <c r="E21" s="18">
        <f t="shared" si="4"/>
        <v>5983.2800000000016</v>
      </c>
      <c r="F21" s="48">
        <f t="shared" si="0"/>
        <v>374.89802000000145</v>
      </c>
      <c r="G21" s="49">
        <f t="shared" si="1"/>
        <v>6.684602106934262E-2</v>
      </c>
      <c r="H21" s="19">
        <f t="shared" si="2"/>
        <v>294.28000000000065</v>
      </c>
      <c r="I21" s="20">
        <f t="shared" si="3"/>
        <v>5.1727895939532538E-2</v>
      </c>
    </row>
    <row r="22" spans="1:9">
      <c r="A22" s="17" t="s">
        <v>22</v>
      </c>
      <c r="B22" s="4"/>
      <c r="C22" s="21">
        <v>861.03602799999999</v>
      </c>
      <c r="D22" s="21">
        <v>828.99999999999977</v>
      </c>
      <c r="E22" s="21">
        <v>875.60999999999979</v>
      </c>
      <c r="F22" s="50">
        <f t="shared" si="0"/>
        <v>14.573971999999799</v>
      </c>
      <c r="G22" s="51">
        <f t="shared" si="1"/>
        <v>1.6926088486508485E-2</v>
      </c>
      <c r="H22" s="22">
        <f t="shared" si="2"/>
        <v>46.610000000000014</v>
      </c>
      <c r="I22" s="23">
        <f t="shared" si="3"/>
        <v>5.6224366706875785E-2</v>
      </c>
    </row>
    <row r="23" spans="1:9" ht="28.5" customHeight="1">
      <c r="A23" s="60" t="s">
        <v>23</v>
      </c>
      <c r="B23" s="61"/>
      <c r="C23" s="24">
        <v>125.37031500000001</v>
      </c>
      <c r="D23" s="24">
        <v>197.05500000000001</v>
      </c>
      <c r="E23" s="24">
        <v>196.17000000000002</v>
      </c>
      <c r="F23" s="52">
        <f t="shared" si="0"/>
        <v>70.799685000000011</v>
      </c>
      <c r="G23" s="53">
        <f t="shared" si="1"/>
        <v>0.5647244724558601</v>
      </c>
      <c r="H23" s="25">
        <v>-0.88500000000000001</v>
      </c>
      <c r="I23" s="26">
        <f t="shared" si="3"/>
        <v>-4.4911319174849662E-3</v>
      </c>
    </row>
    <row r="24" spans="1:9">
      <c r="A24" s="17" t="s">
        <v>24</v>
      </c>
      <c r="B24" s="4"/>
      <c r="C24" s="21">
        <v>299.289222</v>
      </c>
      <c r="D24" s="21">
        <v>299.39999999999998</v>
      </c>
      <c r="E24" s="21">
        <v>299.39999999999998</v>
      </c>
      <c r="F24" s="50">
        <f t="shared" si="0"/>
        <v>0.11077799999998206</v>
      </c>
      <c r="G24" s="51">
        <f t="shared" si="1"/>
        <v>3.7013695067168858E-4</v>
      </c>
      <c r="H24" s="40">
        <f t="shared" si="2"/>
        <v>0</v>
      </c>
      <c r="I24" s="36">
        <f t="shared" si="3"/>
        <v>0</v>
      </c>
    </row>
    <row r="25" spans="1:9">
      <c r="A25" s="17" t="s">
        <v>25</v>
      </c>
      <c r="B25" s="4"/>
      <c r="C25" s="21">
        <v>4.4696300000000004</v>
      </c>
      <c r="D25" s="21">
        <v>4.4400000000000004</v>
      </c>
      <c r="E25" s="21">
        <v>4.4400000000000004</v>
      </c>
      <c r="F25" s="50">
        <f t="shared" si="0"/>
        <v>-2.9630000000000045E-2</v>
      </c>
      <c r="G25" s="51">
        <f t="shared" si="1"/>
        <v>-6.6291840711647371E-3</v>
      </c>
      <c r="H25" s="40">
        <f t="shared" si="2"/>
        <v>0</v>
      </c>
      <c r="I25" s="36">
        <f t="shared" si="3"/>
        <v>0</v>
      </c>
    </row>
    <row r="26" spans="1:9">
      <c r="A26" s="17" t="s">
        <v>26</v>
      </c>
      <c r="B26" s="14"/>
      <c r="C26" s="21">
        <v>13.915300999999999</v>
      </c>
      <c r="D26" s="21">
        <v>14.2</v>
      </c>
      <c r="E26" s="21">
        <v>14.2</v>
      </c>
      <c r="F26" s="50">
        <f t="shared" si="0"/>
        <v>0.28469899999999981</v>
      </c>
      <c r="G26" s="51">
        <f t="shared" si="1"/>
        <v>2.0459420892153166E-2</v>
      </c>
      <c r="H26" s="40">
        <f t="shared" si="2"/>
        <v>0</v>
      </c>
      <c r="I26" s="36">
        <f t="shared" si="3"/>
        <v>0</v>
      </c>
    </row>
    <row r="27" spans="1:9" ht="15.75" thickBot="1">
      <c r="A27" s="27"/>
      <c r="B27" s="28" t="s">
        <v>27</v>
      </c>
      <c r="C27" s="39">
        <v>8.2946000000000006E-2</v>
      </c>
      <c r="D27" s="35">
        <v>0</v>
      </c>
      <c r="E27" s="35">
        <v>0</v>
      </c>
      <c r="F27" s="37">
        <v>0</v>
      </c>
      <c r="G27" s="54">
        <v>0</v>
      </c>
      <c r="H27" s="41">
        <v>0</v>
      </c>
      <c r="I27" s="38">
        <v>0</v>
      </c>
    </row>
    <row r="28" spans="1:9" ht="16.5" thickTop="1" thickBot="1">
      <c r="A28" s="29" t="s">
        <v>28</v>
      </c>
      <c r="B28" s="30"/>
      <c r="C28" s="31">
        <f>SUM(C21:C27)</f>
        <v>6912.5454220000011</v>
      </c>
      <c r="D28" s="31">
        <f t="shared" ref="D28:E28" si="5">SUM(D21:D27)</f>
        <v>7033.0950000000003</v>
      </c>
      <c r="E28" s="31">
        <f t="shared" si="5"/>
        <v>7373.1</v>
      </c>
      <c r="F28" s="55">
        <f t="shared" si="0"/>
        <v>460.55457799999931</v>
      </c>
      <c r="G28" s="56">
        <f t="shared" si="1"/>
        <v>6.6625902599385375E-2</v>
      </c>
      <c r="H28" s="32">
        <f>ROUNDDOWN(E28-D28,2)</f>
        <v>340</v>
      </c>
      <c r="I28" s="33">
        <f t="shared" si="3"/>
        <v>4.8342870386366171E-2</v>
      </c>
    </row>
    <row r="29" spans="1:9">
      <c r="A29" s="34" t="s">
        <v>29</v>
      </c>
      <c r="B29" s="34"/>
      <c r="C29" s="34"/>
      <c r="D29" s="34"/>
      <c r="E29" s="34"/>
      <c r="F29" s="34"/>
      <c r="G29" s="34"/>
      <c r="H29" s="34"/>
      <c r="I29" s="34"/>
    </row>
    <row r="30" spans="1:9" ht="29.25" customHeight="1">
      <c r="A30" s="62" t="s">
        <v>34</v>
      </c>
      <c r="B30" s="62"/>
      <c r="C30" s="62"/>
      <c r="D30" s="62"/>
      <c r="E30" s="62"/>
      <c r="F30" s="62"/>
      <c r="G30" s="62"/>
      <c r="H30" s="62"/>
      <c r="I30" s="62"/>
    </row>
    <row r="31" spans="1:9" ht="27" customHeight="1">
      <c r="A31" s="62" t="s">
        <v>33</v>
      </c>
      <c r="B31" s="62"/>
      <c r="C31" s="62"/>
      <c r="D31" s="62"/>
      <c r="E31" s="62"/>
      <c r="F31" s="62"/>
      <c r="G31" s="62"/>
      <c r="H31" s="62"/>
      <c r="I31" s="62"/>
    </row>
  </sheetData>
  <mergeCells count="14">
    <mergeCell ref="H6:I6"/>
    <mergeCell ref="A23:B23"/>
    <mergeCell ref="A31:I31"/>
    <mergeCell ref="A1:I1"/>
    <mergeCell ref="A2:I2"/>
    <mergeCell ref="A3:I3"/>
    <mergeCell ref="A4:I4"/>
    <mergeCell ref="A5:B7"/>
    <mergeCell ref="C5:C7"/>
    <mergeCell ref="D5:D7"/>
    <mergeCell ref="E5:E7"/>
    <mergeCell ref="F5:I5"/>
    <mergeCell ref="F6:G6"/>
    <mergeCell ref="A30:I30"/>
  </mergeCells>
  <printOptions horizontalCentered="1"/>
  <pageMargins left="0.7" right="0.7" top="0.75" bottom="0.47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</vt:lpstr>
      <vt:lpstr>'NSF Summary'!Print_Area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cp:lastPrinted>2012-02-03T20:25:07Z</cp:lastPrinted>
  <dcterms:created xsi:type="dcterms:W3CDTF">2012-02-02T18:32:08Z</dcterms:created>
  <dcterms:modified xsi:type="dcterms:W3CDTF">2012-02-08T14:31:19Z</dcterms:modified>
</cp:coreProperties>
</file>