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Maj Multi-user Facility Funding" sheetId="1" r:id="rId1"/>
  </sheets>
  <calcPr calcId="125725"/>
</workbook>
</file>

<file path=xl/calcChain.xml><?xml version="1.0" encoding="utf-8"?>
<calcChain xmlns="http://schemas.openxmlformats.org/spreadsheetml/2006/main">
  <c r="G39" i="1"/>
  <c r="F39"/>
  <c r="G38"/>
  <c r="F38"/>
  <c r="G37"/>
  <c r="F37"/>
  <c r="E36"/>
  <c r="F36" s="1"/>
  <c r="D36"/>
  <c r="C36"/>
  <c r="F35"/>
  <c r="G35" s="1"/>
  <c r="F34"/>
  <c r="G34" s="1"/>
  <c r="F33"/>
  <c r="G33" s="1"/>
  <c r="E32"/>
  <c r="D32"/>
  <c r="F32" s="1"/>
  <c r="C32"/>
  <c r="G31"/>
  <c r="F31"/>
  <c r="G30"/>
  <c r="F30"/>
  <c r="G29"/>
  <c r="F29"/>
  <c r="E28"/>
  <c r="F28" s="1"/>
  <c r="G28" s="1"/>
  <c r="D28"/>
  <c r="C28"/>
  <c r="F27"/>
  <c r="G27" s="1"/>
  <c r="C27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4"/>
  <c r="G14" s="1"/>
  <c r="F13"/>
  <c r="G13" s="1"/>
  <c r="F12"/>
  <c r="G12" s="1"/>
  <c r="E11"/>
  <c r="F11" s="1"/>
  <c r="D11"/>
  <c r="G11" s="1"/>
  <c r="F9"/>
  <c r="G9" s="1"/>
  <c r="F8"/>
  <c r="G8" s="1"/>
  <c r="E6"/>
  <c r="E40" s="1"/>
  <c r="D6"/>
  <c r="D40" s="1"/>
  <c r="C6"/>
  <c r="C40" s="1"/>
  <c r="G40" l="1"/>
  <c r="G36"/>
  <c r="F6"/>
  <c r="F40" s="1"/>
  <c r="G32"/>
  <c r="G6"/>
</calcChain>
</file>

<file path=xl/sharedStrings.xml><?xml version="1.0" encoding="utf-8"?>
<sst xmlns="http://schemas.openxmlformats.org/spreadsheetml/2006/main" count="57" uniqueCount="55">
  <si>
    <t>Major Multi-User Research Facilities Funding</t>
  </si>
  <si>
    <t>(Dollars in Millions)</t>
  </si>
  <si>
    <t xml:space="preserve"> </t>
  </si>
  <si>
    <t>Change over
FY 2012 Estimate</t>
  </si>
  <si>
    <t>FY 2011</t>
  </si>
  <si>
    <t>FY 2012</t>
  </si>
  <si>
    <t>FY 2013</t>
  </si>
  <si>
    <t>Actual</t>
  </si>
  <si>
    <t>Estimate</t>
  </si>
  <si>
    <t>Request</t>
  </si>
  <si>
    <t>Amount</t>
  </si>
  <si>
    <t>Percent</t>
  </si>
  <si>
    <t xml:space="preserve">Operations and Maintenance of Existing Facilities </t>
  </si>
  <si>
    <t>Engineering</t>
  </si>
  <si>
    <t>National Nanotechnology Infrastructure Network (NNIN)</t>
  </si>
  <si>
    <t>Network for Earthquake Engineering Simulation</t>
  </si>
  <si>
    <t>Geosciences</t>
  </si>
  <si>
    <r>
      <t>Academic Research Fleet</t>
    </r>
    <r>
      <rPr>
        <i/>
        <vertAlign val="superscript"/>
        <sz val="10"/>
        <rFont val="Times New Roman"/>
        <family val="1"/>
      </rPr>
      <t>1</t>
    </r>
  </si>
  <si>
    <t>EarthScope: USArray, SAFOD, PBO</t>
  </si>
  <si>
    <t>Incorporated Research Institutions for Seismology</t>
  </si>
  <si>
    <t>Integrated Ocean Drilling Program</t>
  </si>
  <si>
    <t>Mathematical and Physical Sciences</t>
  </si>
  <si>
    <r>
      <t>Arecibo Observatory (formerly NAIC)</t>
    </r>
    <r>
      <rPr>
        <i/>
        <vertAlign val="superscript"/>
        <sz val="10"/>
        <rFont val="Times New Roman"/>
        <family val="1"/>
      </rPr>
      <t>2</t>
    </r>
  </si>
  <si>
    <t>Cornell High Energy Synchrotron Source (CHESS) / Cornell
    Electron Storage Ring (CESR)</t>
  </si>
  <si>
    <t>Gemini Observatory</t>
  </si>
  <si>
    <t>IceCube</t>
  </si>
  <si>
    <t>Large Hadron Collider</t>
  </si>
  <si>
    <t>Laser Interferometer Gravitational Wave Observatory</t>
  </si>
  <si>
    <t>National High Magnetic Field Laboratory</t>
  </si>
  <si>
    <t>National Solar Observatory</t>
  </si>
  <si>
    <t>National Superconducting Cyclotron Laboratory</t>
  </si>
  <si>
    <r>
      <t>Other Facilities</t>
    </r>
    <r>
      <rPr>
        <i/>
        <vertAlign val="superscript"/>
        <sz val="10"/>
        <rFont val="Times New Roman"/>
        <family val="1"/>
      </rPr>
      <t>3</t>
    </r>
  </si>
  <si>
    <t>Polar Programs</t>
  </si>
  <si>
    <r>
      <t>Polar Facilities and Logistics</t>
    </r>
    <r>
      <rPr>
        <i/>
        <vertAlign val="superscript"/>
        <sz val="10"/>
        <rFont val="Times New Roman"/>
        <family val="1"/>
      </rPr>
      <t>4</t>
    </r>
  </si>
  <si>
    <r>
      <t>Federally Funded Research and Development Centers</t>
    </r>
    <r>
      <rPr>
        <vertAlign val="superscript"/>
        <sz val="11"/>
        <rFont val="Times New Roman"/>
        <family val="1"/>
      </rPr>
      <t>5</t>
    </r>
  </si>
  <si>
    <t>National Center for Atmospheric Research</t>
  </si>
  <si>
    <t>National Optical Astronomy Observatory</t>
  </si>
  <si>
    <r>
      <t>National Radio Astronomy Observatory</t>
    </r>
    <r>
      <rPr>
        <i/>
        <vertAlign val="superscript"/>
        <sz val="10"/>
        <rFont val="Times New Roman"/>
        <family val="1"/>
      </rPr>
      <t>6</t>
    </r>
  </si>
  <si>
    <t>Operations and Maintenance of Facilities under Construction</t>
  </si>
  <si>
    <t>Advanced Technology Solar Telescope (ATST)</t>
  </si>
  <si>
    <t>National Ecological Observatory Network (NEON)</t>
  </si>
  <si>
    <t>Ocean Observatories Initiative(OOI)</t>
  </si>
  <si>
    <t>R&amp;RA Planning and Concept Development</t>
  </si>
  <si>
    <r>
      <t>Pre-construction Planning</t>
    </r>
    <r>
      <rPr>
        <i/>
        <vertAlign val="superscript"/>
        <sz val="10"/>
        <rFont val="Times New Roman"/>
        <family val="1"/>
      </rPr>
      <t>7</t>
    </r>
  </si>
  <si>
    <t>Concept and Development for MREFC projects</t>
  </si>
  <si>
    <t>Major Research Equipment and Facilities Construction</t>
  </si>
  <si>
    <t>Total, Major Multi-User Research Facilities</t>
  </si>
  <si>
    <t>Totals may not add due to rounding.</t>
  </si>
  <si>
    <r>
      <t>1</t>
    </r>
    <r>
      <rPr>
        <sz val="9"/>
        <rFont val="Times New Roman"/>
        <family val="1"/>
      </rPr>
      <t xml:space="preserve"> An additional $2.0 million  in FY 2012 and $1.0 million in FY 2013 for Regional Class Research Vessels is included in pre-construction planning.</t>
    </r>
  </si>
  <si>
    <r>
      <t xml:space="preserve">2 </t>
    </r>
    <r>
      <rPr>
        <sz val="9"/>
        <rFont val="Times New Roman"/>
        <family val="1"/>
      </rPr>
      <t>The National Astronomy and Ionosphere Center (NAIC) was decertified as an FFRDC in FY 2011 and renamed Arecibo Observatory.</t>
    </r>
  </si>
  <si>
    <r>
      <t xml:space="preserve">3 </t>
    </r>
    <r>
      <rPr>
        <sz val="9"/>
        <rFont val="Times New Roman"/>
        <family val="1"/>
      </rPr>
      <t>Other Facilities includes support for other physics and materials research facilities.</t>
    </r>
  </si>
  <si>
    <r>
      <t>4</t>
    </r>
    <r>
      <rPr>
        <sz val="9"/>
        <rFont val="Times New Roman"/>
        <family val="1"/>
      </rPr>
      <t xml:space="preserve"> In FY 2011, Polar Facilities and Logistics excludes a one-time appropriation transfer of $54.0 million to U.S. Coast Guard per P.L. 112-10.</t>
    </r>
  </si>
  <si>
    <r>
      <t xml:space="preserve">5  </t>
    </r>
    <r>
      <rPr>
        <sz val="9"/>
        <rFont val="Times New Roman"/>
        <family val="1"/>
      </rPr>
      <t>Federally Funded R&amp;D Centers does not include support for the Science and Technology Policy Institute, which is an FFRDC but not a multi-user research facility</t>
    </r>
  </si>
  <si>
    <r>
      <t xml:space="preserve">6 </t>
    </r>
    <r>
      <rPr>
        <sz val="9"/>
        <rFont val="Times New Roman"/>
        <family val="1"/>
      </rPr>
      <t xml:space="preserve"> Operations and Maintenance of ALMA are included in NRAO.</t>
    </r>
  </si>
  <si>
    <r>
      <t xml:space="preserve">7 </t>
    </r>
    <r>
      <rPr>
        <sz val="9"/>
        <rFont val="Times New Roman"/>
        <family val="1"/>
      </rPr>
      <t xml:space="preserve"> Pre-construction planning includes R&amp;RA funding for potential next-generation major multi-user facilities.  </t>
    </r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</si>
</sst>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0_);[Red]\(0.00\)"/>
  </numFmts>
  <fonts count="17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164" fontId="7" fillId="0" borderId="0" xfId="2" applyNumberFormat="1" applyFont="1"/>
    <xf numFmtId="164" fontId="5" fillId="3" borderId="0" xfId="2" applyNumberFormat="1" applyFont="1" applyFill="1" applyBorder="1" applyAlignment="1">
      <alignment horizontal="right" vertical="top"/>
    </xf>
    <xf numFmtId="164" fontId="5" fillId="3" borderId="9" xfId="2" applyNumberFormat="1" applyFont="1" applyFill="1" applyBorder="1" applyAlignment="1">
      <alignment horizontal="right" vertical="top"/>
    </xf>
    <xf numFmtId="164" fontId="5" fillId="2" borderId="0" xfId="0" applyNumberFormat="1" applyFont="1" applyFill="1" applyBorder="1" applyAlignment="1">
      <alignment vertical="top"/>
    </xf>
    <xf numFmtId="165" fontId="5" fillId="2" borderId="0" xfId="3" applyNumberFormat="1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7" fontId="3" fillId="2" borderId="10" xfId="2" applyNumberFormat="1" applyFont="1" applyFill="1" applyBorder="1" applyAlignment="1">
      <alignment vertical="top"/>
    </xf>
    <xf numFmtId="164" fontId="3" fillId="2" borderId="10" xfId="0" applyNumberFormat="1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165" fontId="3" fillId="2" borderId="10" xfId="3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10" fillId="2" borderId="0" xfId="1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/>
    </xf>
    <xf numFmtId="4" fontId="10" fillId="2" borderId="9" xfId="0" applyNumberFormat="1" applyFont="1" applyFill="1" applyBorder="1" applyAlignment="1">
      <alignment vertical="top"/>
    </xf>
    <xf numFmtId="165" fontId="10" fillId="2" borderId="0" xfId="3" applyNumberFormat="1" applyFont="1" applyFill="1" applyBorder="1" applyAlignment="1">
      <alignment vertical="top"/>
    </xf>
    <xf numFmtId="4" fontId="9" fillId="2" borderId="10" xfId="1" applyNumberFormat="1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4" fontId="9" fillId="2" borderId="11" xfId="0" applyNumberFormat="1" applyFont="1" applyFill="1" applyBorder="1" applyAlignment="1">
      <alignment vertical="top"/>
    </xf>
    <xf numFmtId="165" fontId="9" fillId="2" borderId="10" xfId="3" applyNumberFormat="1" applyFont="1" applyFill="1" applyBorder="1" applyAlignment="1">
      <alignment vertical="top"/>
    </xf>
    <xf numFmtId="166" fontId="10" fillId="2" borderId="0" xfId="4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4" fontId="10" fillId="3" borderId="0" xfId="1" applyNumberFormat="1" applyFont="1" applyFill="1" applyBorder="1" applyAlignment="1">
      <alignment vertical="top"/>
    </xf>
    <xf numFmtId="4" fontId="10" fillId="3" borderId="5" xfId="0" applyNumberFormat="1" applyFont="1" applyFill="1" applyBorder="1" applyAlignment="1">
      <alignment vertical="top"/>
    </xf>
    <xf numFmtId="4" fontId="10" fillId="3" borderId="9" xfId="0" applyNumberFormat="1" applyFont="1" applyFill="1" applyBorder="1" applyAlignment="1">
      <alignment vertical="top"/>
    </xf>
    <xf numFmtId="4" fontId="10" fillId="3" borderId="0" xfId="0" applyNumberFormat="1" applyFont="1" applyFill="1" applyBorder="1" applyAlignment="1">
      <alignment vertical="top"/>
    </xf>
    <xf numFmtId="0" fontId="6" fillId="0" borderId="0" xfId="0" applyFont="1"/>
    <xf numFmtId="2" fontId="0" fillId="0" borderId="0" xfId="0" applyNumberFormat="1"/>
    <xf numFmtId="4" fontId="10" fillId="3" borderId="0" xfId="1" quotePrefix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6" fontId="10" fillId="2" borderId="0" xfId="4" applyNumberFormat="1" applyFont="1" applyFill="1" applyBorder="1" applyAlignment="1" applyProtection="1">
      <alignment vertical="top"/>
    </xf>
    <xf numFmtId="4" fontId="10" fillId="3" borderId="0" xfId="1" applyNumberFormat="1" applyFont="1" applyFill="1" applyBorder="1" applyAlignment="1">
      <alignment horizontal="right" vertical="top"/>
    </xf>
    <xf numFmtId="4" fontId="10" fillId="3" borderId="0" xfId="0" applyNumberFormat="1" applyFont="1" applyFill="1" applyBorder="1" applyAlignment="1">
      <alignment horizontal="right" vertical="top"/>
    </xf>
    <xf numFmtId="4" fontId="10" fillId="3" borderId="9" xfId="0" applyNumberFormat="1" applyFont="1" applyFill="1" applyBorder="1" applyAlignment="1">
      <alignment horizontal="right" vertical="top"/>
    </xf>
    <xf numFmtId="0" fontId="5" fillId="2" borderId="10" xfId="0" applyFont="1" applyFill="1" applyBorder="1" applyAlignment="1">
      <alignment vertical="top"/>
    </xf>
    <xf numFmtId="166" fontId="5" fillId="2" borderId="10" xfId="4" applyNumberFormat="1" applyFont="1" applyFill="1" applyBorder="1" applyAlignment="1" applyProtection="1">
      <alignment vertical="top"/>
    </xf>
    <xf numFmtId="164" fontId="7" fillId="0" borderId="10" xfId="2" applyNumberFormat="1" applyFont="1" applyBorder="1" applyAlignment="1"/>
    <xf numFmtId="164" fontId="5" fillId="3" borderId="10" xfId="2" applyNumberFormat="1" applyFont="1" applyFill="1" applyBorder="1" applyAlignment="1">
      <alignment horizontal="right"/>
    </xf>
    <xf numFmtId="164" fontId="5" fillId="3" borderId="11" xfId="2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/>
    <xf numFmtId="165" fontId="5" fillId="2" borderId="10" xfId="3" applyNumberFormat="1" applyFont="1" applyFill="1" applyBorder="1" applyAlignment="1"/>
    <xf numFmtId="2" fontId="10" fillId="3" borderId="0" xfId="0" applyNumberFormat="1" applyFont="1" applyFill="1" applyBorder="1" applyAlignment="1">
      <alignment vertical="top"/>
    </xf>
    <xf numFmtId="2" fontId="10" fillId="3" borderId="9" xfId="0" applyNumberFormat="1" applyFont="1" applyFill="1" applyBorder="1" applyAlignment="1">
      <alignment vertical="top"/>
    </xf>
    <xf numFmtId="2" fontId="10" fillId="2" borderId="0" xfId="0" applyNumberFormat="1" applyFont="1" applyFill="1" applyBorder="1" applyAlignment="1">
      <alignment vertical="top"/>
    </xf>
    <xf numFmtId="2" fontId="10" fillId="2" borderId="9" xfId="0" applyNumberFormat="1" applyFont="1" applyFill="1" applyBorder="1" applyAlignment="1">
      <alignment vertical="top"/>
    </xf>
    <xf numFmtId="164" fontId="5" fillId="0" borderId="10" xfId="2" applyNumberFormat="1" applyFont="1" applyBorder="1"/>
    <xf numFmtId="164" fontId="5" fillId="2" borderId="10" xfId="2" applyNumberFormat="1" applyFont="1" applyFill="1" applyBorder="1" applyAlignment="1">
      <alignment vertical="top"/>
    </xf>
    <xf numFmtId="164" fontId="5" fillId="2" borderId="11" xfId="2" applyNumberFormat="1" applyFont="1" applyFill="1" applyBorder="1" applyAlignment="1">
      <alignment vertical="top"/>
    </xf>
    <xf numFmtId="164" fontId="5" fillId="2" borderId="10" xfId="0" applyNumberFormat="1" applyFont="1" applyFill="1" applyBorder="1" applyAlignment="1">
      <alignment vertical="top"/>
    </xf>
    <xf numFmtId="165" fontId="5" fillId="2" borderId="10" xfId="3" applyNumberFormat="1" applyFont="1" applyFill="1" applyBorder="1" applyAlignment="1">
      <alignment vertical="top"/>
    </xf>
    <xf numFmtId="164" fontId="7" fillId="0" borderId="10" xfId="2" applyNumberFormat="1" applyFont="1" applyBorder="1"/>
    <xf numFmtId="164" fontId="5" fillId="3" borderId="10" xfId="2" applyNumberFormat="1" applyFont="1" applyFill="1" applyBorder="1" applyAlignment="1">
      <alignment horizontal="right" vertical="top"/>
    </xf>
    <xf numFmtId="164" fontId="5" fillId="3" borderId="11" xfId="2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164" fontId="7" fillId="0" borderId="12" xfId="2" applyNumberFormat="1" applyFont="1" applyBorder="1"/>
    <xf numFmtId="164" fontId="5" fillId="3" borderId="12" xfId="2" applyNumberFormat="1" applyFont="1" applyFill="1" applyBorder="1" applyAlignment="1">
      <alignment horizontal="right" vertical="top"/>
    </xf>
    <xf numFmtId="164" fontId="5" fillId="3" borderId="13" xfId="2" applyNumberFormat="1" applyFont="1" applyFill="1" applyBorder="1" applyAlignment="1">
      <alignment horizontal="right" vertical="top"/>
    </xf>
    <xf numFmtId="164" fontId="5" fillId="2" borderId="12" xfId="0" applyNumberFormat="1" applyFont="1" applyFill="1" applyBorder="1" applyAlignment="1">
      <alignment vertical="top"/>
    </xf>
    <xf numFmtId="165" fontId="5" fillId="2" borderId="12" xfId="3" applyNumberFormat="1" applyFont="1" applyFill="1" applyBorder="1" applyAlignment="1">
      <alignment vertical="top"/>
    </xf>
    <xf numFmtId="0" fontId="13" fillId="0" borderId="0" xfId="0" applyFont="1"/>
    <xf numFmtId="0" fontId="5" fillId="2" borderId="14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165" fontId="5" fillId="2" borderId="14" xfId="3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0" borderId="0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_Sheet1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showGridLines="0" tabSelected="1" workbookViewId="0">
      <selection activeCell="A2" sqref="A2:G2"/>
    </sheetView>
  </sheetViews>
  <sheetFormatPr defaultRowHeight="15"/>
  <cols>
    <col min="1" max="1" width="1.7109375" customWidth="1"/>
    <col min="2" max="2" width="57" customWidth="1"/>
    <col min="3" max="4" width="10.140625" bestFit="1" customWidth="1"/>
    <col min="5" max="5" width="11.7109375" customWidth="1"/>
    <col min="6" max="6" width="8.28515625" bestFit="1" customWidth="1"/>
    <col min="7" max="7" width="8.7109375" bestFit="1" customWidth="1"/>
    <col min="8" max="8" width="10" customWidth="1"/>
    <col min="13" max="13" width="10" customWidth="1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.75" customHeight="1" thickBot="1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>
      <c r="A3" s="5"/>
      <c r="B3" s="5"/>
      <c r="C3" s="6" t="s">
        <v>2</v>
      </c>
      <c r="D3" s="7" t="s">
        <v>2</v>
      </c>
      <c r="E3" s="7" t="s">
        <v>2</v>
      </c>
      <c r="F3" s="8" t="s">
        <v>3</v>
      </c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>
      <c r="A4" s="11"/>
      <c r="B4" s="11"/>
      <c r="C4" s="12" t="s">
        <v>4</v>
      </c>
      <c r="D4" s="13" t="s">
        <v>5</v>
      </c>
      <c r="E4" s="13" t="s">
        <v>6</v>
      </c>
      <c r="F4" s="14"/>
      <c r="G4" s="15"/>
    </row>
    <row r="5" spans="1:22">
      <c r="A5" s="16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17" t="s">
        <v>11</v>
      </c>
    </row>
    <row r="6" spans="1:22">
      <c r="A6" s="20" t="s">
        <v>12</v>
      </c>
      <c r="B6" s="21"/>
      <c r="C6" s="22">
        <f t="shared" ref="C6:E6" si="0">SUM(C8:C27)</f>
        <v>673.62896000000001</v>
      </c>
      <c r="D6" s="23">
        <f t="shared" si="0"/>
        <v>655.37</v>
      </c>
      <c r="E6" s="24">
        <f t="shared" si="0"/>
        <v>647.35</v>
      </c>
      <c r="F6" s="25">
        <f>E6-D6</f>
        <v>-8.0199999999999818</v>
      </c>
      <c r="G6" s="26">
        <f>IF(D6&lt;&gt;0,F6/D6,"")</f>
        <v>-1.2237362100797995E-2</v>
      </c>
    </row>
    <row r="7" spans="1:22">
      <c r="A7" s="27" t="s">
        <v>13</v>
      </c>
      <c r="B7" s="28"/>
      <c r="C7" s="29"/>
      <c r="D7" s="30"/>
      <c r="E7" s="31"/>
      <c r="F7" s="30"/>
      <c r="G7" s="32"/>
    </row>
    <row r="8" spans="1:22">
      <c r="A8" s="33"/>
      <c r="B8" s="34" t="s">
        <v>14</v>
      </c>
      <c r="C8" s="35">
        <v>16.36</v>
      </c>
      <c r="D8" s="36">
        <v>15.86</v>
      </c>
      <c r="E8" s="37">
        <v>15.36</v>
      </c>
      <c r="F8" s="36">
        <f>E8-D8</f>
        <v>-0.5</v>
      </c>
      <c r="G8" s="38">
        <f>IF(D8&lt;&gt;0,F8/D8,"")</f>
        <v>-3.1525851197982346E-2</v>
      </c>
    </row>
    <row r="9" spans="1:22">
      <c r="A9" s="33"/>
      <c r="B9" s="34" t="s">
        <v>15</v>
      </c>
      <c r="C9" s="35">
        <v>20.100000000000001</v>
      </c>
      <c r="D9" s="36">
        <v>20.5</v>
      </c>
      <c r="E9" s="37">
        <v>20.5</v>
      </c>
      <c r="F9" s="36">
        <f>E9-D9</f>
        <v>0</v>
      </c>
      <c r="G9" s="38">
        <f>IF(D9&lt;&gt;0,F9/D9,"")</f>
        <v>0</v>
      </c>
    </row>
    <row r="10" spans="1:22">
      <c r="A10" s="27" t="s">
        <v>16</v>
      </c>
      <c r="B10" s="28"/>
      <c r="C10" s="39"/>
      <c r="D10" s="40"/>
      <c r="E10" s="41"/>
      <c r="F10" s="40"/>
      <c r="G10" s="42"/>
    </row>
    <row r="11" spans="1:22">
      <c r="A11" s="33"/>
      <c r="B11" s="34" t="s">
        <v>17</v>
      </c>
      <c r="C11" s="35">
        <v>81.671360000000007</v>
      </c>
      <c r="D11" s="36">
        <f>78.75-2</f>
        <v>76.75</v>
      </c>
      <c r="E11" s="37">
        <f>73-1</f>
        <v>72</v>
      </c>
      <c r="F11" s="36">
        <f t="shared" ref="F11:F12" si="1">E11-D11</f>
        <v>-4.75</v>
      </c>
      <c r="G11" s="38">
        <f t="shared" ref="G11:G12" si="2">IF(D11&lt;&gt;0,F11/D11,"")</f>
        <v>-6.1889250814332247E-2</v>
      </c>
    </row>
    <row r="12" spans="1:22">
      <c r="A12" s="33"/>
      <c r="B12" s="43" t="s">
        <v>18</v>
      </c>
      <c r="C12" s="35">
        <v>26.021999999999998</v>
      </c>
      <c r="D12" s="36">
        <v>25.05</v>
      </c>
      <c r="E12" s="37">
        <v>26.17</v>
      </c>
      <c r="F12" s="36">
        <f t="shared" si="1"/>
        <v>1.120000000000001</v>
      </c>
      <c r="G12" s="38">
        <f t="shared" si="2"/>
        <v>4.4710578842315406E-2</v>
      </c>
    </row>
    <row r="13" spans="1:22">
      <c r="A13" s="33"/>
      <c r="B13" s="34" t="s">
        <v>19</v>
      </c>
      <c r="C13" s="35">
        <v>12.374000000000001</v>
      </c>
      <c r="D13" s="36">
        <v>12.36</v>
      </c>
      <c r="E13" s="37">
        <v>11.25</v>
      </c>
      <c r="F13" s="36">
        <f>E13-D13</f>
        <v>-1.1099999999999994</v>
      </c>
      <c r="G13" s="38">
        <f>IF(D13&lt;&gt;0,F13/D13,"")</f>
        <v>-8.9805825242718407E-2</v>
      </c>
    </row>
    <row r="14" spans="1:22">
      <c r="A14" s="33"/>
      <c r="B14" s="34" t="s">
        <v>20</v>
      </c>
      <c r="C14" s="35">
        <v>53.346600000000002</v>
      </c>
      <c r="D14" s="36">
        <v>44.4</v>
      </c>
      <c r="E14" s="37">
        <v>38.9</v>
      </c>
      <c r="F14" s="36">
        <f>E14-D14</f>
        <v>-5.5</v>
      </c>
      <c r="G14" s="38">
        <f>IF(D14&lt;&gt;0,F14/D14,"")</f>
        <v>-0.12387387387387387</v>
      </c>
    </row>
    <row r="15" spans="1:22">
      <c r="A15" s="27" t="s">
        <v>21</v>
      </c>
      <c r="B15" s="28"/>
      <c r="C15" s="39"/>
      <c r="D15" s="40"/>
      <c r="E15" s="41"/>
      <c r="F15" s="40"/>
      <c r="G15" s="42"/>
    </row>
    <row r="16" spans="1:22">
      <c r="A16" s="33"/>
      <c r="B16" s="44" t="s">
        <v>22</v>
      </c>
      <c r="C16" s="35">
        <v>9.26</v>
      </c>
      <c r="D16" s="36">
        <v>8.6999999999999993</v>
      </c>
      <c r="E16" s="37">
        <v>8.1999999999999993</v>
      </c>
      <c r="F16" s="36">
        <f>E16-D16</f>
        <v>-0.5</v>
      </c>
      <c r="G16" s="38">
        <f>IF(D16&lt;&gt;0,F16/D16,"")</f>
        <v>-5.7471264367816098E-2</v>
      </c>
    </row>
    <row r="17" spans="1:11" ht="25.5">
      <c r="A17" s="33"/>
      <c r="B17" s="45" t="s">
        <v>23</v>
      </c>
      <c r="C17" s="35">
        <v>14.12</v>
      </c>
      <c r="D17" s="36">
        <v>19.670000000000002</v>
      </c>
      <c r="E17" s="37">
        <v>20</v>
      </c>
      <c r="F17" s="36">
        <f t="shared" ref="F17:F24" si="3">E17-D17</f>
        <v>0.32999999999999829</v>
      </c>
      <c r="G17" s="38">
        <f t="shared" ref="G17:G24" si="4">IF(D17&lt;&gt;0,F17/D17,"")</f>
        <v>1.6776817488561174E-2</v>
      </c>
    </row>
    <row r="18" spans="1:11">
      <c r="A18" s="33"/>
      <c r="B18" s="34" t="s">
        <v>24</v>
      </c>
      <c r="C18" s="35">
        <v>19.5</v>
      </c>
      <c r="D18" s="36">
        <v>22.07</v>
      </c>
      <c r="E18" s="37">
        <v>18.149999999999999</v>
      </c>
      <c r="F18" s="36">
        <f t="shared" si="3"/>
        <v>-3.9200000000000017</v>
      </c>
      <c r="G18" s="38">
        <f t="shared" si="4"/>
        <v>-0.17761667421839608</v>
      </c>
    </row>
    <row r="19" spans="1:11">
      <c r="A19" s="33"/>
      <c r="B19" s="45" t="s">
        <v>25</v>
      </c>
      <c r="C19" s="35">
        <v>6.9</v>
      </c>
      <c r="D19" s="36">
        <v>6.9</v>
      </c>
      <c r="E19" s="37">
        <v>6.9</v>
      </c>
      <c r="F19" s="36">
        <f>E19-D19</f>
        <v>0</v>
      </c>
      <c r="G19" s="38">
        <f>IF(D19&lt;&gt;0,F19/D19,"")</f>
        <v>0</v>
      </c>
    </row>
    <row r="20" spans="1:11">
      <c r="A20" s="33"/>
      <c r="B20" s="34" t="s">
        <v>26</v>
      </c>
      <c r="C20" s="35">
        <v>18</v>
      </c>
      <c r="D20" s="36">
        <v>18</v>
      </c>
      <c r="E20" s="37">
        <v>18</v>
      </c>
      <c r="F20" s="36">
        <f t="shared" si="3"/>
        <v>0</v>
      </c>
      <c r="G20" s="38">
        <f t="shared" si="4"/>
        <v>0</v>
      </c>
    </row>
    <row r="21" spans="1:11">
      <c r="A21" s="33"/>
      <c r="B21" s="34" t="s">
        <v>27</v>
      </c>
      <c r="C21" s="35">
        <v>30.3</v>
      </c>
      <c r="D21" s="36">
        <v>30.4</v>
      </c>
      <c r="E21" s="37">
        <v>30.5</v>
      </c>
      <c r="F21" s="36">
        <f t="shared" si="3"/>
        <v>0.10000000000000142</v>
      </c>
      <c r="G21" s="38">
        <f t="shared" si="4"/>
        <v>3.2894736842105734E-3</v>
      </c>
    </row>
    <row r="22" spans="1:11">
      <c r="A22" s="33"/>
      <c r="B22" s="34" t="s">
        <v>28</v>
      </c>
      <c r="C22" s="46">
        <v>32.674999999999997</v>
      </c>
      <c r="D22" s="47">
        <v>25.8</v>
      </c>
      <c r="E22" s="48">
        <v>31.75</v>
      </c>
      <c r="F22" s="36">
        <f t="shared" si="3"/>
        <v>5.9499999999999993</v>
      </c>
      <c r="G22" s="38">
        <f t="shared" si="4"/>
        <v>0.23062015503875966</v>
      </c>
    </row>
    <row r="23" spans="1:11">
      <c r="A23" s="33"/>
      <c r="B23" s="34" t="s">
        <v>29</v>
      </c>
      <c r="C23" s="46">
        <v>9.1</v>
      </c>
      <c r="D23" s="49">
        <v>9.1</v>
      </c>
      <c r="E23" s="48">
        <v>8</v>
      </c>
      <c r="F23" s="36">
        <f t="shared" si="3"/>
        <v>-1.0999999999999996</v>
      </c>
      <c r="G23" s="38">
        <f t="shared" si="4"/>
        <v>-0.12087912087912084</v>
      </c>
      <c r="I23" s="50"/>
      <c r="J23" s="51"/>
      <c r="K23" s="51"/>
    </row>
    <row r="24" spans="1:11">
      <c r="A24" s="33"/>
      <c r="B24" s="34" t="s">
        <v>30</v>
      </c>
      <c r="C24" s="46">
        <v>21.5</v>
      </c>
      <c r="D24" s="49">
        <v>21.5</v>
      </c>
      <c r="E24" s="48">
        <v>21.5</v>
      </c>
      <c r="F24" s="36">
        <f t="shared" si="3"/>
        <v>0</v>
      </c>
      <c r="G24" s="38">
        <f t="shared" si="4"/>
        <v>0</v>
      </c>
    </row>
    <row r="25" spans="1:11">
      <c r="A25" s="33"/>
      <c r="B25" s="43" t="s">
        <v>31</v>
      </c>
      <c r="C25" s="52">
        <v>4.8600000000000003</v>
      </c>
      <c r="D25" s="49">
        <v>2.52</v>
      </c>
      <c r="E25" s="48">
        <v>2.66</v>
      </c>
      <c r="F25" s="36">
        <f>E25-D25</f>
        <v>0.14000000000000012</v>
      </c>
      <c r="G25" s="38">
        <f>IF(D25&lt;&gt;0,F25/D25,"")</f>
        <v>5.5555555555555601E-2</v>
      </c>
    </row>
    <row r="26" spans="1:11">
      <c r="A26" s="27" t="s">
        <v>32</v>
      </c>
      <c r="B26" s="28"/>
      <c r="C26" s="39"/>
      <c r="D26" s="40"/>
      <c r="E26" s="41"/>
      <c r="F26" s="40"/>
      <c r="G26" s="42"/>
      <c r="I26" s="50"/>
      <c r="J26" s="51"/>
      <c r="K26" s="51"/>
    </row>
    <row r="27" spans="1:11">
      <c r="A27" s="53"/>
      <c r="B27" s="54" t="s">
        <v>33</v>
      </c>
      <c r="C27" s="55">
        <f>185.69+67.52+44.29+0.04</f>
        <v>297.54000000000002</v>
      </c>
      <c r="D27" s="56">
        <v>295.79000000000002</v>
      </c>
      <c r="E27" s="57">
        <v>297.51</v>
      </c>
      <c r="F27" s="36">
        <f>E27-D27</f>
        <v>1.7199999999999704</v>
      </c>
      <c r="G27" s="38">
        <f t="shared" ref="G27:G40" si="5">IF(D27&lt;&gt;0,F27/D27,"")</f>
        <v>5.8149362723552873E-3</v>
      </c>
      <c r="I27" s="50"/>
      <c r="J27" s="51"/>
      <c r="K27" s="51"/>
    </row>
    <row r="28" spans="1:11" ht="18">
      <c r="A28" s="58" t="s">
        <v>34</v>
      </c>
      <c r="B28" s="59"/>
      <c r="C28" s="60">
        <f t="shared" ref="C28:E28" si="6">SUM(C29:C31)</f>
        <v>195.25</v>
      </c>
      <c r="D28" s="61">
        <f t="shared" si="6"/>
        <v>195.85</v>
      </c>
      <c r="E28" s="62">
        <f t="shared" si="6"/>
        <v>191.71</v>
      </c>
      <c r="F28" s="63">
        <f>E28-D28</f>
        <v>-4.1399999999999864</v>
      </c>
      <c r="G28" s="64">
        <f t="shared" si="5"/>
        <v>-2.1138626499872283E-2</v>
      </c>
    </row>
    <row r="29" spans="1:11">
      <c r="A29" s="53"/>
      <c r="B29" s="34" t="s">
        <v>35</v>
      </c>
      <c r="C29" s="65">
        <v>98.1</v>
      </c>
      <c r="D29" s="65">
        <v>98.6</v>
      </c>
      <c r="E29" s="66">
        <v>92.29</v>
      </c>
      <c r="F29" s="67">
        <f t="shared" ref="F29:F31" si="7">E29-D29</f>
        <v>-6.3099999999999881</v>
      </c>
      <c r="G29" s="38">
        <f t="shared" si="5"/>
        <v>-6.3995943204868039E-2</v>
      </c>
    </row>
    <row r="30" spans="1:11">
      <c r="A30" s="53"/>
      <c r="B30" s="34" t="s">
        <v>36</v>
      </c>
      <c r="C30" s="65">
        <v>29.5</v>
      </c>
      <c r="D30" s="65">
        <v>25.5</v>
      </c>
      <c r="E30" s="66">
        <v>25.5</v>
      </c>
      <c r="F30" s="67">
        <f t="shared" si="7"/>
        <v>0</v>
      </c>
      <c r="G30" s="38">
        <f t="shared" si="5"/>
        <v>0</v>
      </c>
    </row>
    <row r="31" spans="1:11">
      <c r="A31" s="53"/>
      <c r="B31" s="34" t="s">
        <v>37</v>
      </c>
      <c r="C31" s="65">
        <v>67.650000000000006</v>
      </c>
      <c r="D31" s="67">
        <v>71.75</v>
      </c>
      <c r="E31" s="68">
        <v>73.92</v>
      </c>
      <c r="F31" s="67">
        <f t="shared" si="7"/>
        <v>2.1700000000000017</v>
      </c>
      <c r="G31" s="38">
        <f t="shared" si="5"/>
        <v>3.0243902439024414E-2</v>
      </c>
    </row>
    <row r="32" spans="1:11">
      <c r="A32" s="58" t="s">
        <v>38</v>
      </c>
      <c r="B32" s="58"/>
      <c r="C32" s="69">
        <f t="shared" ref="C32:E32" si="8">SUM(C33:C35)</f>
        <v>17.490000000000002</v>
      </c>
      <c r="D32" s="70">
        <f t="shared" si="8"/>
        <v>44.730000000000004</v>
      </c>
      <c r="E32" s="71">
        <f t="shared" si="8"/>
        <v>72.490000000000009</v>
      </c>
      <c r="F32" s="72">
        <f>E32-D32</f>
        <v>27.760000000000005</v>
      </c>
      <c r="G32" s="73">
        <f t="shared" si="5"/>
        <v>0.62061256427453615</v>
      </c>
    </row>
    <row r="33" spans="1:11">
      <c r="A33" s="53"/>
      <c r="B33" s="45" t="s">
        <v>39</v>
      </c>
      <c r="C33" s="67">
        <v>2</v>
      </c>
      <c r="D33" s="67">
        <v>2</v>
      </c>
      <c r="E33" s="68">
        <v>2</v>
      </c>
      <c r="F33" s="67">
        <f t="shared" ref="F33:F39" si="9">E33-D33</f>
        <v>0</v>
      </c>
      <c r="G33" s="38">
        <f t="shared" si="5"/>
        <v>0</v>
      </c>
    </row>
    <row r="34" spans="1:11">
      <c r="A34" s="20"/>
      <c r="B34" s="34" t="s">
        <v>40</v>
      </c>
      <c r="C34" s="67"/>
      <c r="D34" s="67">
        <v>15.93</v>
      </c>
      <c r="E34" s="68">
        <v>30.39</v>
      </c>
      <c r="F34" s="67">
        <f t="shared" si="9"/>
        <v>14.46</v>
      </c>
      <c r="G34" s="38">
        <f t="shared" si="5"/>
        <v>0.90772128060263657</v>
      </c>
    </row>
    <row r="35" spans="1:11">
      <c r="A35" s="53"/>
      <c r="B35" s="34" t="s">
        <v>41</v>
      </c>
      <c r="C35" s="67">
        <v>15.49</v>
      </c>
      <c r="D35" s="67">
        <v>26.8</v>
      </c>
      <c r="E35" s="68">
        <v>40.1</v>
      </c>
      <c r="F35" s="67">
        <f t="shared" si="9"/>
        <v>13.3</v>
      </c>
      <c r="G35" s="38">
        <f t="shared" si="5"/>
        <v>0.4962686567164179</v>
      </c>
    </row>
    <row r="36" spans="1:11">
      <c r="A36" s="58" t="s">
        <v>42</v>
      </c>
      <c r="B36" s="58"/>
      <c r="C36" s="74">
        <f t="shared" ref="C36:E36" si="10">SUM(C37:C38)</f>
        <v>27.172006000000003</v>
      </c>
      <c r="D36" s="75">
        <f t="shared" si="10"/>
        <v>13.75</v>
      </c>
      <c r="E36" s="76">
        <f t="shared" si="10"/>
        <v>11.75</v>
      </c>
      <c r="F36" s="72">
        <f t="shared" si="9"/>
        <v>-2</v>
      </c>
      <c r="G36" s="73">
        <f t="shared" si="5"/>
        <v>-0.14545454545454545</v>
      </c>
    </row>
    <row r="37" spans="1:11">
      <c r="A37" s="53"/>
      <c r="B37" s="43" t="s">
        <v>43</v>
      </c>
      <c r="C37" s="65">
        <v>17.502006000000002</v>
      </c>
      <c r="D37" s="65">
        <v>6.75</v>
      </c>
      <c r="E37" s="66">
        <v>8.75</v>
      </c>
      <c r="F37" s="67">
        <f t="shared" si="9"/>
        <v>2</v>
      </c>
      <c r="G37" s="38">
        <f t="shared" si="5"/>
        <v>0.29629629629629628</v>
      </c>
      <c r="I37" s="50"/>
      <c r="J37" s="51"/>
      <c r="K37" s="51"/>
    </row>
    <row r="38" spans="1:11">
      <c r="A38" s="53"/>
      <c r="B38" s="43" t="s">
        <v>44</v>
      </c>
      <c r="C38" s="65">
        <v>9.67</v>
      </c>
      <c r="D38" s="65">
        <v>7</v>
      </c>
      <c r="E38" s="66">
        <v>3</v>
      </c>
      <c r="F38" s="67">
        <f t="shared" si="9"/>
        <v>-4</v>
      </c>
      <c r="G38" s="38">
        <f t="shared" si="5"/>
        <v>-0.5714285714285714</v>
      </c>
      <c r="I38" s="50"/>
      <c r="J38" s="51"/>
      <c r="K38" s="51"/>
    </row>
    <row r="39" spans="1:11" ht="15.75" thickBot="1">
      <c r="A39" s="77" t="s">
        <v>45</v>
      </c>
      <c r="B39" s="78"/>
      <c r="C39" s="79">
        <v>125.37</v>
      </c>
      <c r="D39" s="80">
        <v>197.06</v>
      </c>
      <c r="E39" s="81">
        <v>196.17</v>
      </c>
      <c r="F39" s="82">
        <f t="shared" si="9"/>
        <v>-0.89000000000001478</v>
      </c>
      <c r="G39" s="83">
        <f t="shared" si="5"/>
        <v>-4.5163909469197946E-3</v>
      </c>
      <c r="I39" s="84"/>
    </row>
    <row r="40" spans="1:11" ht="19.5" customHeight="1" thickBot="1">
      <c r="A40" s="85" t="s">
        <v>46</v>
      </c>
      <c r="B40" s="85"/>
      <c r="C40" s="86">
        <f>C6+C28+C32+C36+C39</f>
        <v>1038.9109659999999</v>
      </c>
      <c r="D40" s="86">
        <f>D6+D28+D32+D36+D39</f>
        <v>1106.76</v>
      </c>
      <c r="E40" s="87">
        <f>E6+E28+E32+E36+E39</f>
        <v>1119.47</v>
      </c>
      <c r="F40" s="86">
        <f>F6+F28+F32+F36+F39</f>
        <v>12.710000000000022</v>
      </c>
      <c r="G40" s="88">
        <f t="shared" si="5"/>
        <v>1.1483971231341955E-2</v>
      </c>
    </row>
    <row r="41" spans="1:11" ht="18" customHeight="1">
      <c r="A41" s="89" t="s">
        <v>47</v>
      </c>
      <c r="B41" s="89"/>
      <c r="C41" s="89"/>
      <c r="D41" s="90"/>
      <c r="E41" s="91"/>
      <c r="F41" s="91"/>
      <c r="G41" s="91"/>
    </row>
    <row r="42" spans="1:11" s="93" customFormat="1">
      <c r="A42" s="92" t="s">
        <v>48</v>
      </c>
      <c r="B42" s="92"/>
      <c r="C42" s="92"/>
      <c r="D42" s="92"/>
      <c r="E42" s="92"/>
      <c r="F42" s="92"/>
      <c r="G42" s="92"/>
    </row>
    <row r="43" spans="1:11" s="93" customFormat="1">
      <c r="A43" s="94" t="s">
        <v>49</v>
      </c>
      <c r="B43" s="94"/>
      <c r="C43" s="94"/>
      <c r="D43" s="94"/>
      <c r="E43" s="94"/>
      <c r="F43" s="94"/>
      <c r="G43" s="94"/>
    </row>
    <row r="44" spans="1:11" s="93" customFormat="1">
      <c r="A44" s="95" t="s">
        <v>50</v>
      </c>
      <c r="B44" s="95"/>
      <c r="C44" s="95"/>
      <c r="D44" s="95"/>
      <c r="E44" s="95"/>
      <c r="F44" s="95"/>
      <c r="G44" s="95"/>
      <c r="K44" s="96"/>
    </row>
    <row r="45" spans="1:11" s="93" customFormat="1">
      <c r="A45" s="97" t="s">
        <v>51</v>
      </c>
      <c r="B45" s="97"/>
      <c r="C45" s="97"/>
      <c r="D45" s="97"/>
      <c r="E45" s="97"/>
      <c r="F45" s="97"/>
      <c r="G45" s="97"/>
    </row>
    <row r="46" spans="1:11" ht="27" customHeight="1">
      <c r="A46" s="98" t="s">
        <v>52</v>
      </c>
      <c r="B46" s="98"/>
      <c r="C46" s="98"/>
      <c r="D46" s="98"/>
      <c r="E46" s="98"/>
      <c r="F46" s="98"/>
      <c r="G46" s="98"/>
      <c r="K46" s="51"/>
    </row>
    <row r="47" spans="1:11" s="93" customFormat="1">
      <c r="A47" s="95" t="s">
        <v>53</v>
      </c>
      <c r="B47" s="95"/>
      <c r="C47" s="95"/>
      <c r="D47" s="95"/>
      <c r="E47" s="95"/>
      <c r="F47" s="95"/>
      <c r="G47" s="95"/>
    </row>
    <row r="48" spans="1:11">
      <c r="A48" s="95" t="s">
        <v>54</v>
      </c>
      <c r="B48" s="95"/>
      <c r="C48" s="95"/>
      <c r="D48" s="95"/>
      <c r="E48" s="95"/>
      <c r="F48" s="95"/>
      <c r="G48" s="95"/>
    </row>
  </sheetData>
  <mergeCells count="12">
    <mergeCell ref="A43:G43"/>
    <mergeCell ref="A44:G44"/>
    <mergeCell ref="A45:G45"/>
    <mergeCell ref="A46:G46"/>
    <mergeCell ref="A47:G47"/>
    <mergeCell ref="A48:G48"/>
    <mergeCell ref="A1:G1"/>
    <mergeCell ref="A2:G2"/>
    <mergeCell ref="A3:B5"/>
    <mergeCell ref="F3:G4"/>
    <mergeCell ref="A41:C41"/>
    <mergeCell ref="A42:G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Multi-user Facility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2012-02-07T18:16:27Z</dcterms:created>
  <dcterms:modified xsi:type="dcterms:W3CDTF">2012-02-07T18:18:17Z</dcterms:modified>
</cp:coreProperties>
</file>