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225" windowHeight="8280"/>
  </bookViews>
  <sheets>
    <sheet name="BP" sheetId="1" r:id="rId1"/>
  </sheets>
  <calcPr calcId="125725"/>
</workbook>
</file>

<file path=xl/calcChain.xml><?xml version="1.0" encoding="utf-8"?>
<calcChain xmlns="http://schemas.openxmlformats.org/spreadsheetml/2006/main">
  <c r="E51" i="1"/>
  <c r="F51" s="1"/>
  <c r="D51"/>
  <c r="C51"/>
  <c r="B51"/>
  <c r="E50"/>
  <c r="F50" s="1"/>
  <c r="D50"/>
  <c r="C50"/>
  <c r="B50"/>
  <c r="E49"/>
  <c r="F49" s="1"/>
  <c r="D49"/>
  <c r="D52" s="1"/>
  <c r="C49"/>
  <c r="C52" s="1"/>
  <c r="B49"/>
  <c r="B52" s="1"/>
  <c r="I48"/>
  <c r="H48"/>
  <c r="G48"/>
  <c r="F48"/>
  <c r="I47"/>
  <c r="H47"/>
  <c r="G47"/>
  <c r="F47"/>
  <c r="I46"/>
  <c r="H46"/>
  <c r="G46"/>
  <c r="F46"/>
  <c r="I45"/>
  <c r="H45"/>
  <c r="G45"/>
  <c r="F45"/>
  <c r="I44"/>
  <c r="H44"/>
  <c r="G44"/>
  <c r="F44"/>
  <c r="I43"/>
  <c r="H43"/>
  <c r="G43"/>
  <c r="F43"/>
  <c r="I42"/>
  <c r="H42"/>
  <c r="G42"/>
  <c r="F42"/>
  <c r="I41"/>
  <c r="H41"/>
  <c r="G41"/>
  <c r="F41"/>
  <c r="I40"/>
  <c r="H40"/>
  <c r="G40"/>
  <c r="F40"/>
  <c r="I39"/>
  <c r="H39"/>
  <c r="G39"/>
  <c r="F39"/>
  <c r="I38"/>
  <c r="H38"/>
  <c r="G38"/>
  <c r="F38"/>
  <c r="I37"/>
  <c r="H37"/>
  <c r="G37"/>
  <c r="F37"/>
  <c r="I36"/>
  <c r="H36"/>
  <c r="G36"/>
  <c r="F36"/>
  <c r="I35"/>
  <c r="H35"/>
  <c r="G35"/>
  <c r="F35"/>
  <c r="I34"/>
  <c r="H34"/>
  <c r="G34"/>
  <c r="F34"/>
  <c r="I33"/>
  <c r="H33"/>
  <c r="G33"/>
  <c r="F33"/>
  <c r="I32"/>
  <c r="H32"/>
  <c r="G32"/>
  <c r="F32"/>
  <c r="I31"/>
  <c r="H31"/>
  <c r="G31"/>
  <c r="F31"/>
  <c r="I30"/>
  <c r="H30"/>
  <c r="G30"/>
  <c r="F30"/>
  <c r="I29"/>
  <c r="H29"/>
  <c r="G29"/>
  <c r="F29"/>
  <c r="I28"/>
  <c r="H28"/>
  <c r="G28"/>
  <c r="F28"/>
  <c r="I27"/>
  <c r="H27"/>
  <c r="G27"/>
  <c r="F27"/>
  <c r="I26"/>
  <c r="H26"/>
  <c r="G26"/>
  <c r="F26"/>
  <c r="I25"/>
  <c r="H25"/>
  <c r="G25"/>
  <c r="F25"/>
  <c r="I24"/>
  <c r="H24"/>
  <c r="G24"/>
  <c r="F24"/>
  <c r="I23"/>
  <c r="H23"/>
  <c r="G23"/>
  <c r="F23"/>
  <c r="I22"/>
  <c r="H22"/>
  <c r="G22"/>
  <c r="F22"/>
  <c r="I21"/>
  <c r="H21"/>
  <c r="G21"/>
  <c r="F21"/>
  <c r="I20"/>
  <c r="H20"/>
  <c r="G20"/>
  <c r="F20"/>
  <c r="I19"/>
  <c r="H19"/>
  <c r="G19"/>
  <c r="F19"/>
  <c r="I18"/>
  <c r="H18"/>
  <c r="G18"/>
  <c r="F18"/>
  <c r="I17"/>
  <c r="H17"/>
  <c r="G17"/>
  <c r="F17"/>
  <c r="I16"/>
  <c r="H16"/>
  <c r="G16"/>
  <c r="F16"/>
  <c r="I15"/>
  <c r="H15"/>
  <c r="G15"/>
  <c r="F15"/>
  <c r="I14"/>
  <c r="H14"/>
  <c r="G14"/>
  <c r="F14"/>
  <c r="I13"/>
  <c r="H13"/>
  <c r="G13"/>
  <c r="F13"/>
  <c r="I12"/>
  <c r="H12"/>
  <c r="G12"/>
  <c r="F12"/>
  <c r="I11"/>
  <c r="H11"/>
  <c r="G11"/>
  <c r="F11"/>
  <c r="I10"/>
  <c r="H10"/>
  <c r="G10"/>
  <c r="F10"/>
  <c r="I9"/>
  <c r="H9"/>
  <c r="G9"/>
  <c r="F9"/>
  <c r="I8"/>
  <c r="H8"/>
  <c r="G8"/>
  <c r="F8"/>
  <c r="G50" l="1"/>
  <c r="G51"/>
  <c r="E52"/>
  <c r="H49"/>
  <c r="I49" s="1"/>
  <c r="H50"/>
  <c r="I50" s="1"/>
  <c r="H51"/>
  <c r="I51" s="1"/>
  <c r="G49"/>
  <c r="F52" l="1"/>
  <c r="G52" s="1"/>
  <c r="H52"/>
  <c r="I52" s="1"/>
</calcChain>
</file>

<file path=xl/sharedStrings.xml><?xml version="1.0" encoding="utf-8"?>
<sst xmlns="http://schemas.openxmlformats.org/spreadsheetml/2006/main" count="65" uniqueCount="63">
  <si>
    <t>NSF Programs to Broaden Participation</t>
  </si>
  <si>
    <t>FY 2012 Request to Congress</t>
  </si>
  <si>
    <t>(Dollars in Millions)</t>
  </si>
  <si>
    <t>FY 2010 Omnibus Actual</t>
  </si>
  <si>
    <t>FY 2010 ARRA Actual</t>
  </si>
  <si>
    <r>
      <t>FY 2010 Enacted/
Annualized
FY 2011
CR</t>
    </r>
    <r>
      <rPr>
        <b/>
        <vertAlign val="superscript"/>
        <sz val="11"/>
        <rFont val="Times New Roman"/>
        <family val="1"/>
      </rPr>
      <t>1</t>
    </r>
  </si>
  <si>
    <t>FY 2012 Request</t>
  </si>
  <si>
    <t>FY 2012 Request change over:</t>
  </si>
  <si>
    <t>FY 2010
Omnibus Actual</t>
  </si>
  <si>
    <t>FY 2010
Enacted</t>
  </si>
  <si>
    <t>Amount</t>
  </si>
  <si>
    <t>Percent</t>
  </si>
  <si>
    <t>ADVANCE</t>
  </si>
  <si>
    <t xml:space="preserve">   ADVANCE - R&amp;RA</t>
  </si>
  <si>
    <t xml:space="preserve">   ADVANCE - EHR</t>
  </si>
  <si>
    <t>Advanced Technological Education (ATE)</t>
  </si>
  <si>
    <t>Alliances for Graduate Education and the Professoriate
    (AGEP)</t>
  </si>
  <si>
    <t>Broadening Participation in Computing (BPC)</t>
  </si>
  <si>
    <t>Centers of Research Excellence in Science and Technology
   (CREST)</t>
  </si>
  <si>
    <t>Transforming Broadening Participation through STEM
   (TBPS)</t>
  </si>
  <si>
    <t>Cyberinfrastructure Training, Education, Advancement and
   Mentoring (CI-TEAM)</t>
  </si>
  <si>
    <t>Experimental Program to Stimulate Competitive Research
   (EPSCoR)</t>
  </si>
  <si>
    <t>GEO LSAMP Linkages</t>
  </si>
  <si>
    <t>Graduate Research Diversity Supplements (GRDS) - ENG</t>
  </si>
  <si>
    <t>Graduate Research Fellowship - Women in Engineering and
   Computer Science</t>
  </si>
  <si>
    <t>H-1B Nonimmigrant Petitioner Fee programs</t>
  </si>
  <si>
    <t>Historically-Black Colleges and Universities-Undergraduate
    Program (HBCU-UP)</t>
  </si>
  <si>
    <t>Informal Science Education (ISE)</t>
  </si>
  <si>
    <t xml:space="preserve">Interdisciplinary Training for Undergraduates in Biological
   and Mathematical Sciences (UBM) </t>
  </si>
  <si>
    <t xml:space="preserve">   UBM - R&amp;RA</t>
  </si>
  <si>
    <t xml:space="preserve">   UBM - EHR</t>
  </si>
  <si>
    <t>Louis Stokes Alliances for Minority Participation (LSAMP)</t>
  </si>
  <si>
    <t>Math and Science Partnership (MSP)</t>
  </si>
  <si>
    <t>Minority Post-Docs</t>
  </si>
  <si>
    <t xml:space="preserve">   BIO Minority Post-Docs</t>
  </si>
  <si>
    <t xml:space="preserve">   SBE Minority Post-Docs</t>
  </si>
  <si>
    <t>Noyce Scholarships</t>
  </si>
  <si>
    <r>
      <t>Ocean Sciences Postdoctoral Fellowship</t>
    </r>
    <r>
      <rPr>
        <vertAlign val="superscript"/>
        <sz val="11"/>
        <rFont val="Times New Roman"/>
        <family val="1"/>
      </rPr>
      <t>2</t>
    </r>
  </si>
  <si>
    <t>Opportunities to Enhance Diversity in the Geosciences
    (OEDG)</t>
  </si>
  <si>
    <t>Partnerships for Innovation (PFI)</t>
  </si>
  <si>
    <r>
      <t>Partnerships in AST &amp; Astrophysics Rsch Educ (PAARE)</t>
    </r>
    <r>
      <rPr>
        <vertAlign val="superscript"/>
        <sz val="11"/>
        <rFont val="Times New Roman"/>
        <family val="1"/>
      </rPr>
      <t>3</t>
    </r>
  </si>
  <si>
    <t>Partnerships for Research and Education in Materials
   (PREM) - MPS</t>
  </si>
  <si>
    <r>
      <t>Pre-Engineering Education Collaboratives (PEEC)</t>
    </r>
    <r>
      <rPr>
        <vertAlign val="superscript"/>
        <sz val="11"/>
        <rFont val="Times New Roman"/>
        <family val="1"/>
      </rPr>
      <t>4</t>
    </r>
  </si>
  <si>
    <r>
      <t>Research in Disabilities Education (RDE)</t>
    </r>
    <r>
      <rPr>
        <vertAlign val="superscript"/>
        <sz val="11"/>
        <rFont val="Times New Roman"/>
        <family val="1"/>
      </rPr>
      <t>5</t>
    </r>
  </si>
  <si>
    <t>Research Initiation Grants in Biology (RIG)</t>
  </si>
  <si>
    <r>
      <t>Research on Gender in Science and Engineering (GSE)</t>
    </r>
    <r>
      <rPr>
        <vertAlign val="superscript"/>
        <sz val="11"/>
        <rFont val="Times New Roman"/>
        <family val="1"/>
      </rPr>
      <t>5</t>
    </r>
  </si>
  <si>
    <t>Science, Technology, Engineering and Math Talent
   Expansion Program (STEP)</t>
  </si>
  <si>
    <t xml:space="preserve">   STEP - R&amp;RA</t>
  </si>
  <si>
    <t xml:space="preserve">   STEP - EHR</t>
  </si>
  <si>
    <t>Significant Opportunities in Atmospheric Research and
   Science (SOARS) - GEO</t>
  </si>
  <si>
    <t>Tribal Colleges and Universities Program (TCUP)</t>
  </si>
  <si>
    <t>Undergraduate Research Collaboratives (URC) - MPS</t>
  </si>
  <si>
    <t>Undergraduate Research Mentoring in Biology (URM)</t>
  </si>
  <si>
    <t>Subtotal, R&amp;RA</t>
  </si>
  <si>
    <t>Subtotal, EHR</t>
  </si>
  <si>
    <t>Subtotal, H-1B Nonimmigrant Petitioner Fees</t>
  </si>
  <si>
    <t>TOTAL, NSF</t>
  </si>
  <si>
    <t>Please note that this table displays a subset of the overall Broadening Participation portfolio.  This list comprises the standard set of programs that have been historically tracked as Broadening Participation for budget purposes.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</si>
  <si>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A full-year 2011 appropriation for these programs was not enacted at the time the budget was prepared; therefore, these programs are operating under a continuing resolution (P.L. 111-242, as amended).  The amounts included for 2011 reflect the annualized levels provided by the continuing resolution.</t>
    </r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</si>
  <si>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The Ocean Sciences Postdoctoral Fellowship is a new program beginning in FY 2012.</t>
    </r>
  </si>
  <si>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Partnerships in Astronomy and Astrophysics Research Education (PAARE) replaces Research Partnerships for Diversity (RPD).</t>
    </r>
  </si>
  <si>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Pre-Engineering Education Collaboratives (PEEC) replaces Tribal College Pathways in ENG.</t>
    </r>
  </si>
  <si>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 xml:space="preserve"> Funding for Research in Disabilities Education (RDE) and Research on Gender in Science and Engineering (GSE) for FY 2012 is proposed to reside in the Research &amp; Evaluation on Education in S&amp;E (REESE) program in EHR.</t>
    </r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</si>
</sst>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&quot;$&quot;#,##0.00"/>
    <numFmt numFmtId="165" formatCode="0.0%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i/>
      <sz val="9"/>
      <name val="Times New Roman"/>
      <family val="1"/>
    </font>
    <font>
      <vertAlign val="superscript"/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</cellStyleXfs>
  <cellXfs count="128">
    <xf numFmtId="0" fontId="0" fillId="0" borderId="0" xfId="0"/>
    <xf numFmtId="0" fontId="6" fillId="0" borderId="7" xfId="0" applyFont="1" applyBorder="1" applyAlignment="1">
      <alignment horizontal="right" wrapText="1"/>
    </xf>
    <xf numFmtId="0" fontId="6" fillId="0" borderId="8" xfId="0" applyFont="1" applyBorder="1" applyAlignment="1">
      <alignment horizontal="right" wrapText="1"/>
    </xf>
    <xf numFmtId="0" fontId="6" fillId="0" borderId="9" xfId="0" applyFont="1" applyFill="1" applyBorder="1" applyAlignment="1">
      <alignment vertical="top" wrapText="1"/>
    </xf>
    <xf numFmtId="164" fontId="6" fillId="0" borderId="3" xfId="0" applyNumberFormat="1" applyFont="1" applyBorder="1" applyAlignment="1">
      <alignment vertical="top"/>
    </xf>
    <xf numFmtId="43" fontId="6" fillId="0" borderId="3" xfId="0" applyNumberFormat="1" applyFont="1" applyBorder="1" applyAlignment="1">
      <alignment vertical="top"/>
    </xf>
    <xf numFmtId="164" fontId="6" fillId="0" borderId="4" xfId="0" applyNumberFormat="1" applyFont="1" applyBorder="1" applyAlignment="1">
      <alignment vertical="top"/>
    </xf>
    <xf numFmtId="164" fontId="6" fillId="0" borderId="5" xfId="0" applyNumberFormat="1" applyFont="1" applyBorder="1" applyAlignment="1">
      <alignment vertical="top"/>
    </xf>
    <xf numFmtId="164" fontId="6" fillId="0" borderId="0" xfId="2" applyNumberFormat="1" applyFont="1" applyBorder="1"/>
    <xf numFmtId="165" fontId="6" fillId="0" borderId="4" xfId="3" applyNumberFormat="1" applyFont="1" applyBorder="1"/>
    <xf numFmtId="165" fontId="6" fillId="0" borderId="10" xfId="3" applyNumberFormat="1" applyFont="1" applyBorder="1"/>
    <xf numFmtId="0" fontId="8" fillId="0" borderId="9" xfId="0" applyFont="1" applyFill="1" applyBorder="1" applyAlignment="1">
      <alignment vertical="top" wrapText="1"/>
    </xf>
    <xf numFmtId="4" fontId="8" fillId="0" borderId="0" xfId="0" applyNumberFormat="1" applyFont="1" applyBorder="1" applyAlignment="1">
      <alignment vertical="top"/>
    </xf>
    <xf numFmtId="43" fontId="8" fillId="0" borderId="0" xfId="0" applyNumberFormat="1" applyFont="1" applyBorder="1" applyAlignment="1">
      <alignment vertical="top"/>
    </xf>
    <xf numFmtId="4" fontId="8" fillId="0" borderId="10" xfId="0" applyNumberFormat="1" applyFont="1" applyBorder="1" applyAlignment="1">
      <alignment vertical="top"/>
    </xf>
    <xf numFmtId="4" fontId="8" fillId="0" borderId="11" xfId="0" applyNumberFormat="1" applyFont="1" applyBorder="1" applyAlignment="1">
      <alignment vertical="top"/>
    </xf>
    <xf numFmtId="165" fontId="8" fillId="0" borderId="10" xfId="1" applyNumberFormat="1" applyFont="1" applyBorder="1" applyAlignment="1">
      <alignment vertical="top"/>
    </xf>
    <xf numFmtId="0" fontId="8" fillId="0" borderId="15" xfId="0" applyFont="1" applyFill="1" applyBorder="1" applyAlignment="1">
      <alignment vertical="top" wrapText="1"/>
    </xf>
    <xf numFmtId="4" fontId="8" fillId="0" borderId="16" xfId="0" applyNumberFormat="1" applyFont="1" applyBorder="1" applyAlignment="1">
      <alignment vertical="top"/>
    </xf>
    <xf numFmtId="43" fontId="8" fillId="0" borderId="16" xfId="0" applyNumberFormat="1" applyFont="1" applyBorder="1" applyAlignment="1">
      <alignment vertical="top"/>
    </xf>
    <xf numFmtId="4" fontId="8" fillId="0" borderId="17" xfId="0" applyNumberFormat="1" applyFont="1" applyBorder="1" applyAlignment="1">
      <alignment vertical="top"/>
    </xf>
    <xf numFmtId="4" fontId="8" fillId="0" borderId="18" xfId="0" applyNumberFormat="1" applyFont="1" applyBorder="1" applyAlignment="1">
      <alignment vertical="top"/>
    </xf>
    <xf numFmtId="165" fontId="8" fillId="0" borderId="17" xfId="1" applyNumberFormat="1" applyFont="1" applyBorder="1" applyAlignment="1">
      <alignment vertical="top"/>
    </xf>
    <xf numFmtId="4" fontId="6" fillId="0" borderId="0" xfId="0" applyNumberFormat="1" applyFont="1" applyBorder="1" applyAlignment="1">
      <alignment vertical="top"/>
    </xf>
    <xf numFmtId="43" fontId="6" fillId="0" borderId="0" xfId="0" applyNumberFormat="1" applyFont="1" applyBorder="1" applyAlignment="1">
      <alignment vertical="top"/>
    </xf>
    <xf numFmtId="4" fontId="6" fillId="0" borderId="10" xfId="0" applyNumberFormat="1" applyFont="1" applyBorder="1" applyAlignment="1">
      <alignment vertical="top"/>
    </xf>
    <xf numFmtId="4" fontId="6" fillId="0" borderId="11" xfId="0" applyNumberFormat="1" applyFont="1" applyBorder="1" applyAlignment="1">
      <alignment vertical="top"/>
    </xf>
    <xf numFmtId="165" fontId="6" fillId="0" borderId="10" xfId="1" applyNumberFormat="1" applyFont="1" applyBorder="1" applyAlignment="1">
      <alignment vertical="top"/>
    </xf>
    <xf numFmtId="43" fontId="6" fillId="0" borderId="10" xfId="1" applyNumberFormat="1" applyFont="1" applyBorder="1" applyAlignment="1">
      <alignment vertical="top"/>
    </xf>
    <xf numFmtId="2" fontId="6" fillId="0" borderId="0" xfId="0" applyNumberFormat="1" applyFont="1" applyBorder="1" applyAlignment="1">
      <alignment vertical="top"/>
    </xf>
    <xf numFmtId="2" fontId="6" fillId="0" borderId="10" xfId="0" applyNumberFormat="1" applyFont="1" applyBorder="1" applyAlignment="1">
      <alignment vertical="top"/>
    </xf>
    <xf numFmtId="2" fontId="6" fillId="0" borderId="11" xfId="0" applyNumberFormat="1" applyFont="1" applyBorder="1" applyAlignment="1">
      <alignment vertical="top"/>
    </xf>
    <xf numFmtId="4" fontId="6" fillId="0" borderId="0" xfId="0" applyNumberFormat="1" applyFont="1" applyFill="1" applyBorder="1" applyAlignment="1">
      <alignment vertical="top"/>
    </xf>
    <xf numFmtId="43" fontId="6" fillId="0" borderId="0" xfId="0" applyNumberFormat="1" applyFont="1" applyFill="1" applyBorder="1" applyAlignment="1">
      <alignment vertical="top"/>
    </xf>
    <xf numFmtId="4" fontId="6" fillId="0" borderId="10" xfId="0" applyNumberFormat="1" applyFont="1" applyFill="1" applyBorder="1" applyAlignment="1">
      <alignment vertical="top"/>
    </xf>
    <xf numFmtId="43" fontId="6" fillId="0" borderId="11" xfId="0" applyNumberFormat="1" applyFont="1" applyFill="1" applyBorder="1" applyAlignment="1">
      <alignment vertical="top"/>
    </xf>
    <xf numFmtId="165" fontId="6" fillId="0" borderId="10" xfId="1" applyNumberFormat="1" applyFont="1" applyFill="1" applyBorder="1" applyAlignment="1">
      <alignment vertical="top"/>
    </xf>
    <xf numFmtId="2" fontId="6" fillId="0" borderId="0" xfId="0" applyNumberFormat="1" applyFont="1" applyFill="1" applyBorder="1" applyAlignment="1">
      <alignment vertical="top"/>
    </xf>
    <xf numFmtId="2" fontId="6" fillId="0" borderId="10" xfId="0" applyNumberFormat="1" applyFont="1" applyFill="1" applyBorder="1" applyAlignment="1">
      <alignment vertical="top"/>
    </xf>
    <xf numFmtId="2" fontId="6" fillId="0" borderId="11" xfId="0" applyNumberFormat="1" applyFont="1" applyFill="1" applyBorder="1" applyAlignment="1">
      <alignment vertical="top"/>
    </xf>
    <xf numFmtId="43" fontId="6" fillId="0" borderId="10" xfId="1" applyNumberFormat="1" applyFont="1" applyFill="1" applyBorder="1" applyAlignment="1">
      <alignment vertical="top"/>
    </xf>
    <xf numFmtId="0" fontId="6" fillId="0" borderId="15" xfId="0" applyFont="1" applyFill="1" applyBorder="1" applyAlignment="1">
      <alignment vertical="top" wrapText="1"/>
    </xf>
    <xf numFmtId="43" fontId="6" fillId="0" borderId="16" xfId="0" applyNumberFormat="1" applyFont="1" applyFill="1" applyBorder="1" applyAlignment="1">
      <alignment vertical="top"/>
    </xf>
    <xf numFmtId="43" fontId="6" fillId="0" borderId="17" xfId="0" applyNumberFormat="1" applyFont="1" applyFill="1" applyBorder="1" applyAlignment="1">
      <alignment vertical="top"/>
    </xf>
    <xf numFmtId="2" fontId="6" fillId="0" borderId="18" xfId="0" applyNumberFormat="1" applyFont="1" applyFill="1" applyBorder="1" applyAlignment="1">
      <alignment vertical="top"/>
    </xf>
    <xf numFmtId="2" fontId="6" fillId="0" borderId="16" xfId="0" applyNumberFormat="1" applyFont="1" applyFill="1" applyBorder="1" applyAlignment="1">
      <alignment vertical="top"/>
    </xf>
    <xf numFmtId="165" fontId="6" fillId="0" borderId="17" xfId="1" applyNumberFormat="1" applyFont="1" applyFill="1" applyBorder="1" applyAlignment="1">
      <alignment vertical="top"/>
    </xf>
    <xf numFmtId="4" fontId="6" fillId="0" borderId="11" xfId="0" applyNumberFormat="1" applyFont="1" applyFill="1" applyBorder="1" applyAlignment="1">
      <alignment vertical="top"/>
    </xf>
    <xf numFmtId="4" fontId="6" fillId="0" borderId="16" xfId="0" applyNumberFormat="1" applyFont="1" applyFill="1" applyBorder="1" applyAlignment="1">
      <alignment vertical="top"/>
    </xf>
    <xf numFmtId="4" fontId="6" fillId="0" borderId="17" xfId="0" applyNumberFormat="1" applyFont="1" applyFill="1" applyBorder="1" applyAlignment="1">
      <alignment vertical="top"/>
    </xf>
    <xf numFmtId="43" fontId="6" fillId="0" borderId="18" xfId="0" applyNumberFormat="1" applyFont="1" applyFill="1" applyBorder="1" applyAlignment="1">
      <alignment vertical="top"/>
    </xf>
    <xf numFmtId="0" fontId="9" fillId="0" borderId="9" xfId="0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/>
    </xf>
    <xf numFmtId="43" fontId="9" fillId="0" borderId="0" xfId="0" applyNumberFormat="1" applyFont="1" applyFill="1" applyBorder="1" applyAlignment="1">
      <alignment vertical="top"/>
    </xf>
    <xf numFmtId="4" fontId="9" fillId="0" borderId="10" xfId="0" applyNumberFormat="1" applyFont="1" applyFill="1" applyBorder="1" applyAlignment="1">
      <alignment vertical="top"/>
    </xf>
    <xf numFmtId="43" fontId="9" fillId="0" borderId="11" xfId="0" applyNumberFormat="1" applyFont="1" applyFill="1" applyBorder="1" applyAlignment="1">
      <alignment vertical="top"/>
    </xf>
    <xf numFmtId="165" fontId="9" fillId="0" borderId="10" xfId="1" applyNumberFormat="1" applyFont="1" applyFill="1" applyBorder="1" applyAlignment="1">
      <alignment vertical="top"/>
    </xf>
    <xf numFmtId="0" fontId="9" fillId="0" borderId="15" xfId="0" applyFont="1" applyFill="1" applyBorder="1" applyAlignment="1">
      <alignment vertical="top" wrapText="1"/>
    </xf>
    <xf numFmtId="4" fontId="9" fillId="0" borderId="16" xfId="0" applyNumberFormat="1" applyFont="1" applyFill="1" applyBorder="1" applyAlignment="1">
      <alignment vertical="top"/>
    </xf>
    <xf numFmtId="43" fontId="9" fillId="0" borderId="16" xfId="0" applyNumberFormat="1" applyFont="1" applyFill="1" applyBorder="1" applyAlignment="1">
      <alignment vertical="top"/>
    </xf>
    <xf numFmtId="4" fontId="9" fillId="0" borderId="17" xfId="0" applyNumberFormat="1" applyFont="1" applyFill="1" applyBorder="1" applyAlignment="1">
      <alignment vertical="top"/>
    </xf>
    <xf numFmtId="43" fontId="9" fillId="0" borderId="18" xfId="0" applyNumberFormat="1" applyFont="1" applyFill="1" applyBorder="1" applyAlignment="1">
      <alignment vertical="top"/>
    </xf>
    <xf numFmtId="165" fontId="9" fillId="0" borderId="17" xfId="1" applyNumberFormat="1" applyFont="1" applyFill="1" applyBorder="1" applyAlignment="1">
      <alignment vertical="top"/>
    </xf>
    <xf numFmtId="2" fontId="8" fillId="0" borderId="0" xfId="0" applyNumberFormat="1" applyFont="1" applyFill="1" applyBorder="1" applyAlignment="1">
      <alignment vertical="top"/>
    </xf>
    <xf numFmtId="43" fontId="8" fillId="0" borderId="0" xfId="0" applyNumberFormat="1" applyFont="1" applyFill="1" applyBorder="1" applyAlignment="1">
      <alignment vertical="top"/>
    </xf>
    <xf numFmtId="2" fontId="8" fillId="0" borderId="10" xfId="0" applyNumberFormat="1" applyFont="1" applyFill="1" applyBorder="1" applyAlignment="1">
      <alignment vertical="top"/>
    </xf>
    <xf numFmtId="2" fontId="8" fillId="0" borderId="11" xfId="0" applyNumberFormat="1" applyFont="1" applyFill="1" applyBorder="1" applyAlignment="1">
      <alignment vertical="top"/>
    </xf>
    <xf numFmtId="165" fontId="8" fillId="0" borderId="10" xfId="1" applyNumberFormat="1" applyFont="1" applyFill="1" applyBorder="1" applyAlignment="1">
      <alignment vertical="top"/>
    </xf>
    <xf numFmtId="43" fontId="8" fillId="0" borderId="10" xfId="1" applyNumberFormat="1" applyFont="1" applyFill="1" applyBorder="1" applyAlignment="1">
      <alignment vertical="top"/>
    </xf>
    <xf numFmtId="4" fontId="6" fillId="0" borderId="18" xfId="0" applyNumberFormat="1" applyFont="1" applyFill="1" applyBorder="1" applyAlignment="1">
      <alignment vertical="top"/>
    </xf>
    <xf numFmtId="43" fontId="6" fillId="0" borderId="10" xfId="0" applyNumberFormat="1" applyFont="1" applyFill="1" applyBorder="1" applyAlignment="1">
      <alignment vertical="top"/>
    </xf>
    <xf numFmtId="2" fontId="6" fillId="0" borderId="17" xfId="0" applyNumberFormat="1" applyFont="1" applyFill="1" applyBorder="1" applyAlignment="1">
      <alignment vertical="top"/>
    </xf>
    <xf numFmtId="4" fontId="8" fillId="0" borderId="10" xfId="0" applyNumberFormat="1" applyFont="1" applyFill="1" applyBorder="1" applyAlignment="1">
      <alignment vertical="top"/>
    </xf>
    <xf numFmtId="4" fontId="8" fillId="0" borderId="11" xfId="0" applyNumberFormat="1" applyFont="1" applyFill="1" applyBorder="1" applyAlignment="1">
      <alignment vertical="top"/>
    </xf>
    <xf numFmtId="4" fontId="8" fillId="0" borderId="0" xfId="0" applyNumberFormat="1" applyFont="1" applyFill="1" applyBorder="1" applyAlignment="1">
      <alignment vertical="top"/>
    </xf>
    <xf numFmtId="165" fontId="8" fillId="0" borderId="10" xfId="1" applyNumberFormat="1" applyFont="1" applyFill="1" applyBorder="1" applyAlignment="1">
      <alignment horizontal="right" vertical="top"/>
    </xf>
    <xf numFmtId="4" fontId="8" fillId="0" borderId="16" xfId="0" applyNumberFormat="1" applyFont="1" applyFill="1" applyBorder="1" applyAlignment="1">
      <alignment vertical="top"/>
    </xf>
    <xf numFmtId="43" fontId="8" fillId="0" borderId="16" xfId="0" applyNumberFormat="1" applyFont="1" applyFill="1" applyBorder="1" applyAlignment="1">
      <alignment vertical="top"/>
    </xf>
    <xf numFmtId="4" fontId="8" fillId="0" borderId="17" xfId="0" applyNumberFormat="1" applyFont="1" applyFill="1" applyBorder="1" applyAlignment="1">
      <alignment vertical="top"/>
    </xf>
    <xf numFmtId="4" fontId="8" fillId="0" borderId="18" xfId="0" applyNumberFormat="1" applyFont="1" applyFill="1" applyBorder="1" applyAlignment="1">
      <alignment vertical="top"/>
    </xf>
    <xf numFmtId="165" fontId="8" fillId="0" borderId="17" xfId="1" applyNumberFormat="1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2" fontId="6" fillId="0" borderId="1" xfId="0" applyNumberFormat="1" applyFont="1" applyBorder="1" applyAlignment="1">
      <alignment vertical="top"/>
    </xf>
    <xf numFmtId="43" fontId="6" fillId="0" borderId="1" xfId="0" applyNumberFormat="1" applyFont="1" applyBorder="1" applyAlignment="1">
      <alignment vertical="top"/>
    </xf>
    <xf numFmtId="2" fontId="6" fillId="0" borderId="13" xfId="0" applyNumberFormat="1" applyFont="1" applyBorder="1" applyAlignment="1">
      <alignment vertical="top"/>
    </xf>
    <xf numFmtId="43" fontId="6" fillId="0" borderId="14" xfId="0" applyNumberFormat="1" applyFont="1" applyFill="1" applyBorder="1" applyAlignment="1">
      <alignment vertical="top"/>
    </xf>
    <xf numFmtId="165" fontId="6" fillId="0" borderId="13" xfId="1" applyNumberFormat="1" applyFont="1" applyBorder="1" applyAlignment="1">
      <alignment vertical="top"/>
    </xf>
    <xf numFmtId="0" fontId="4" fillId="2" borderId="9" xfId="0" applyFont="1" applyFill="1" applyBorder="1" applyAlignment="1">
      <alignment wrapText="1"/>
    </xf>
    <xf numFmtId="164" fontId="4" fillId="2" borderId="0" xfId="0" applyNumberFormat="1" applyFont="1" applyFill="1" applyBorder="1"/>
    <xf numFmtId="164" fontId="4" fillId="2" borderId="10" xfId="0" applyNumberFormat="1" applyFont="1" applyFill="1" applyBorder="1"/>
    <xf numFmtId="164" fontId="4" fillId="2" borderId="11" xfId="0" applyNumberFormat="1" applyFont="1" applyFill="1" applyBorder="1"/>
    <xf numFmtId="165" fontId="4" fillId="2" borderId="10" xfId="1" applyNumberFormat="1" applyFont="1" applyFill="1" applyBorder="1"/>
    <xf numFmtId="43" fontId="4" fillId="2" borderId="0" xfId="0" applyNumberFormat="1" applyFont="1" applyFill="1" applyBorder="1"/>
    <xf numFmtId="0" fontId="4" fillId="2" borderId="19" xfId="0" applyFont="1" applyFill="1" applyBorder="1" applyAlignment="1">
      <alignment wrapText="1"/>
    </xf>
    <xf numFmtId="164" fontId="4" fillId="2" borderId="20" xfId="0" applyNumberFormat="1" applyFont="1" applyFill="1" applyBorder="1"/>
    <xf numFmtId="43" fontId="4" fillId="2" borderId="20" xfId="0" applyNumberFormat="1" applyFont="1" applyFill="1" applyBorder="1"/>
    <xf numFmtId="164" fontId="4" fillId="2" borderId="21" xfId="0" applyNumberFormat="1" applyFont="1" applyFill="1" applyBorder="1"/>
    <xf numFmtId="164" fontId="4" fillId="2" borderId="22" xfId="0" applyNumberFormat="1" applyFont="1" applyFill="1" applyBorder="1"/>
    <xf numFmtId="165" fontId="4" fillId="2" borderId="21" xfId="1" applyNumberFormat="1" applyFont="1" applyFill="1" applyBorder="1"/>
    <xf numFmtId="43" fontId="4" fillId="2" borderId="21" xfId="1" applyNumberFormat="1" applyFont="1" applyFill="1" applyBorder="1"/>
    <xf numFmtId="0" fontId="4" fillId="3" borderId="12" xfId="0" applyFont="1" applyFill="1" applyBorder="1"/>
    <xf numFmtId="164" fontId="4" fillId="3" borderId="1" xfId="0" applyNumberFormat="1" applyFont="1" applyFill="1" applyBorder="1"/>
    <xf numFmtId="164" fontId="4" fillId="3" borderId="13" xfId="0" applyNumberFormat="1" applyFont="1" applyFill="1" applyBorder="1"/>
    <xf numFmtId="164" fontId="4" fillId="3" borderId="14" xfId="0" applyNumberFormat="1" applyFont="1" applyFill="1" applyBorder="1"/>
    <xf numFmtId="165" fontId="4" fillId="3" borderId="13" xfId="1" applyNumberFormat="1" applyFont="1" applyFill="1" applyBorder="1"/>
    <xf numFmtId="0" fontId="12" fillId="0" borderId="0" xfId="0" applyFont="1" applyFill="1" applyBorder="1" applyAlignment="1"/>
    <xf numFmtId="0" fontId="11" fillId="0" borderId="0" xfId="0" applyFont="1" applyFill="1" applyBorder="1" applyAlignment="1">
      <alignment horizontal="left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3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4" fillId="0" borderId="13" xfId="0" applyFont="1" applyBorder="1" applyAlignment="1">
      <alignment horizontal="right" wrapText="1"/>
    </xf>
    <xf numFmtId="0" fontId="4" fillId="0" borderId="5" xfId="0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</cellXfs>
  <cellStyles count="4">
    <cellStyle name="Normal" xfId="0" builtinId="0"/>
    <cellStyle name="Normal 2" xfId="2"/>
    <cellStyle name="Percent" xfId="1" builtinId="5"/>
    <cellStyle name="Percent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showGridLines="0" tabSelected="1" workbookViewId="0">
      <selection activeCell="A36" sqref="A36"/>
    </sheetView>
  </sheetViews>
  <sheetFormatPr defaultRowHeight="15"/>
  <cols>
    <col min="1" max="1" width="51.28515625" customWidth="1"/>
    <col min="2" max="2" width="11.85546875" bestFit="1" customWidth="1"/>
    <col min="3" max="3" width="10.5703125" bestFit="1" customWidth="1"/>
    <col min="4" max="4" width="13" customWidth="1"/>
    <col min="5" max="5" width="11.85546875" bestFit="1" customWidth="1"/>
    <col min="6" max="9" width="9.5703125" bestFit="1" customWidth="1"/>
  </cols>
  <sheetData>
    <row r="1" spans="1:9" ht="18.75">
      <c r="A1" s="110" t="s">
        <v>0</v>
      </c>
      <c r="B1" s="110"/>
      <c r="C1" s="110"/>
      <c r="D1" s="110"/>
      <c r="E1" s="110"/>
      <c r="F1" s="110"/>
      <c r="G1" s="110"/>
      <c r="H1" s="110"/>
      <c r="I1" s="110"/>
    </row>
    <row r="2" spans="1:9" ht="18.75">
      <c r="A2" s="110" t="s">
        <v>1</v>
      </c>
      <c r="B2" s="110"/>
      <c r="C2" s="110"/>
      <c r="D2" s="110"/>
      <c r="E2" s="110"/>
      <c r="F2" s="110"/>
      <c r="G2" s="110"/>
      <c r="H2" s="110"/>
      <c r="I2" s="110"/>
    </row>
    <row r="4" spans="1:9" ht="15.75" thickBot="1">
      <c r="A4" s="111" t="s">
        <v>2</v>
      </c>
      <c r="B4" s="111"/>
      <c r="C4" s="111"/>
      <c r="D4" s="111"/>
      <c r="E4" s="111"/>
      <c r="F4" s="111"/>
      <c r="G4" s="111"/>
      <c r="H4" s="111"/>
      <c r="I4" s="111"/>
    </row>
    <row r="5" spans="1:9" ht="22.5" customHeight="1" thickBot="1">
      <c r="A5" s="112"/>
      <c r="B5" s="115" t="s">
        <v>3</v>
      </c>
      <c r="C5" s="115" t="s">
        <v>4</v>
      </c>
      <c r="D5" s="118" t="s">
        <v>5</v>
      </c>
      <c r="E5" s="121" t="s">
        <v>6</v>
      </c>
      <c r="F5" s="124" t="s">
        <v>7</v>
      </c>
      <c r="G5" s="125"/>
      <c r="H5" s="125"/>
      <c r="I5" s="126"/>
    </row>
    <row r="6" spans="1:9" ht="31.5" customHeight="1" thickBot="1">
      <c r="A6" s="113"/>
      <c r="B6" s="116"/>
      <c r="C6" s="116"/>
      <c r="D6" s="119"/>
      <c r="E6" s="122"/>
      <c r="F6" s="127" t="s">
        <v>8</v>
      </c>
      <c r="G6" s="108"/>
      <c r="H6" s="107" t="s">
        <v>9</v>
      </c>
      <c r="I6" s="108"/>
    </row>
    <row r="7" spans="1:9" ht="22.5" customHeight="1" thickBot="1">
      <c r="A7" s="114"/>
      <c r="B7" s="117"/>
      <c r="C7" s="117"/>
      <c r="D7" s="120"/>
      <c r="E7" s="123"/>
      <c r="F7" s="1" t="s">
        <v>10</v>
      </c>
      <c r="G7" s="2" t="s">
        <v>11</v>
      </c>
      <c r="H7" s="1" t="s">
        <v>10</v>
      </c>
      <c r="I7" s="2" t="s">
        <v>11</v>
      </c>
    </row>
    <row r="8" spans="1:9">
      <c r="A8" s="3" t="s">
        <v>12</v>
      </c>
      <c r="B8" s="4">
        <v>21.006237000000002</v>
      </c>
      <c r="C8" s="5">
        <v>0</v>
      </c>
      <c r="D8" s="6">
        <v>21.020000000000003</v>
      </c>
      <c r="E8" s="7">
        <v>21.650000000000002</v>
      </c>
      <c r="F8" s="8">
        <f>E8-B8</f>
        <v>0.64376299999999986</v>
      </c>
      <c r="G8" s="9">
        <f>IF(B8&lt;&gt;0,F8/B8,"N/A  ")</f>
        <v>3.0646279007515709E-2</v>
      </c>
      <c r="H8" s="8">
        <f>E8-D8</f>
        <v>0.62999999999999901</v>
      </c>
      <c r="I8" s="10">
        <f>IF(D8&lt;&gt;0,H8/D8,"N/A  ")</f>
        <v>2.9971455756422401E-2</v>
      </c>
    </row>
    <row r="9" spans="1:9">
      <c r="A9" s="11" t="s">
        <v>13</v>
      </c>
      <c r="B9" s="12">
        <v>19.525373000000002</v>
      </c>
      <c r="C9" s="13">
        <v>0</v>
      </c>
      <c r="D9" s="14">
        <v>19.490000000000002</v>
      </c>
      <c r="E9" s="15">
        <v>20.07</v>
      </c>
      <c r="F9" s="12">
        <f t="shared" ref="F9:F52" si="0">E9-B9</f>
        <v>0.54462699999999842</v>
      </c>
      <c r="G9" s="16">
        <f t="shared" ref="G9:G52" si="1">IF(B9&lt;&gt;0,F9/B9,"N/A  ")</f>
        <v>2.7893295559577702E-2</v>
      </c>
      <c r="H9" s="12">
        <f>E9-D9</f>
        <v>0.57999999999999829</v>
      </c>
      <c r="I9" s="16">
        <f t="shared" ref="I9:I52" si="2">IF(D9&lt;&gt;0,H9/D9,"N/A  ")</f>
        <v>2.9758850692662812E-2</v>
      </c>
    </row>
    <row r="10" spans="1:9">
      <c r="A10" s="17" t="s">
        <v>14</v>
      </c>
      <c r="B10" s="18">
        <v>1.480864</v>
      </c>
      <c r="C10" s="19">
        <v>0</v>
      </c>
      <c r="D10" s="20">
        <v>1.53</v>
      </c>
      <c r="E10" s="21">
        <v>1.58</v>
      </c>
      <c r="F10" s="18">
        <f t="shared" si="0"/>
        <v>9.9136000000000113E-2</v>
      </c>
      <c r="G10" s="22">
        <f t="shared" si="1"/>
        <v>6.6944702552023755E-2</v>
      </c>
      <c r="H10" s="18">
        <f t="shared" ref="H10:H52" si="3">E10-D10</f>
        <v>5.0000000000000044E-2</v>
      </c>
      <c r="I10" s="22">
        <f t="shared" si="2"/>
        <v>3.2679738562091533E-2</v>
      </c>
    </row>
    <row r="11" spans="1:9">
      <c r="A11" s="3" t="s">
        <v>15</v>
      </c>
      <c r="B11" s="23">
        <v>64.514223000000001</v>
      </c>
      <c r="C11" s="24">
        <v>0</v>
      </c>
      <c r="D11" s="25">
        <v>64</v>
      </c>
      <c r="E11" s="26">
        <v>64</v>
      </c>
      <c r="F11" s="23">
        <f t="shared" si="0"/>
        <v>-0.51422300000000121</v>
      </c>
      <c r="G11" s="27">
        <f t="shared" si="1"/>
        <v>-7.9706919821385929E-3</v>
      </c>
      <c r="H11" s="24">
        <f t="shared" si="3"/>
        <v>0</v>
      </c>
      <c r="I11" s="28">
        <f t="shared" si="2"/>
        <v>0</v>
      </c>
    </row>
    <row r="12" spans="1:9" ht="30">
      <c r="A12" s="3" t="s">
        <v>16</v>
      </c>
      <c r="B12" s="29">
        <v>16.731525000000001</v>
      </c>
      <c r="C12" s="24">
        <v>0</v>
      </c>
      <c r="D12" s="30">
        <v>16.75</v>
      </c>
      <c r="E12" s="31">
        <v>16.75</v>
      </c>
      <c r="F12" s="29">
        <f t="shared" si="0"/>
        <v>1.8474999999998687E-2</v>
      </c>
      <c r="G12" s="27">
        <f t="shared" si="1"/>
        <v>1.1042029940485812E-3</v>
      </c>
      <c r="H12" s="24">
        <f t="shared" si="3"/>
        <v>0</v>
      </c>
      <c r="I12" s="28">
        <f t="shared" si="2"/>
        <v>0</v>
      </c>
    </row>
    <row r="13" spans="1:9">
      <c r="A13" s="3" t="s">
        <v>17</v>
      </c>
      <c r="B13" s="32">
        <v>14</v>
      </c>
      <c r="C13" s="33">
        <v>0</v>
      </c>
      <c r="D13" s="34">
        <v>14</v>
      </c>
      <c r="E13" s="35">
        <v>0</v>
      </c>
      <c r="F13" s="32">
        <f t="shared" si="0"/>
        <v>-14</v>
      </c>
      <c r="G13" s="36">
        <f t="shared" si="1"/>
        <v>-1</v>
      </c>
      <c r="H13" s="32">
        <f t="shared" si="3"/>
        <v>-14</v>
      </c>
      <c r="I13" s="36">
        <f t="shared" si="2"/>
        <v>-1</v>
      </c>
    </row>
    <row r="14" spans="1:9" ht="30" customHeight="1">
      <c r="A14" s="3" t="s">
        <v>18</v>
      </c>
      <c r="B14" s="37">
        <v>30.321728</v>
      </c>
      <c r="C14" s="33">
        <v>0</v>
      </c>
      <c r="D14" s="38">
        <v>30.53</v>
      </c>
      <c r="E14" s="39">
        <v>30.53</v>
      </c>
      <c r="F14" s="37">
        <f t="shared" si="0"/>
        <v>0.2082720000000009</v>
      </c>
      <c r="G14" s="36">
        <f t="shared" si="1"/>
        <v>6.868737823912968E-3</v>
      </c>
      <c r="H14" s="33">
        <f t="shared" si="3"/>
        <v>0</v>
      </c>
      <c r="I14" s="40">
        <f t="shared" si="2"/>
        <v>0</v>
      </c>
    </row>
    <row r="15" spans="1:9" ht="32.25" customHeight="1">
      <c r="A15" s="41" t="s">
        <v>19</v>
      </c>
      <c r="B15" s="42">
        <v>0</v>
      </c>
      <c r="C15" s="42">
        <v>0</v>
      </c>
      <c r="D15" s="43">
        <v>0</v>
      </c>
      <c r="E15" s="44">
        <v>20</v>
      </c>
      <c r="F15" s="45">
        <f t="shared" si="0"/>
        <v>20</v>
      </c>
      <c r="G15" s="46" t="str">
        <f t="shared" si="1"/>
        <v xml:space="preserve">N/A  </v>
      </c>
      <c r="H15" s="45">
        <f t="shared" si="3"/>
        <v>20</v>
      </c>
      <c r="I15" s="46" t="str">
        <f t="shared" si="2"/>
        <v xml:space="preserve">N/A  </v>
      </c>
    </row>
    <row r="16" spans="1:9" ht="30.75" customHeight="1">
      <c r="A16" s="3" t="s">
        <v>20</v>
      </c>
      <c r="B16" s="32">
        <v>4.8497859999999999</v>
      </c>
      <c r="C16" s="33">
        <v>0</v>
      </c>
      <c r="D16" s="34">
        <v>5</v>
      </c>
      <c r="E16" s="47">
        <v>4</v>
      </c>
      <c r="F16" s="32">
        <f t="shared" si="0"/>
        <v>-0.84978599999999993</v>
      </c>
      <c r="G16" s="36">
        <f t="shared" si="1"/>
        <v>-0.17522133966323461</v>
      </c>
      <c r="H16" s="32">
        <f t="shared" si="3"/>
        <v>-1</v>
      </c>
      <c r="I16" s="36">
        <f t="shared" si="2"/>
        <v>-0.2</v>
      </c>
    </row>
    <row r="17" spans="1:9" ht="30.75" customHeight="1">
      <c r="A17" s="3" t="s">
        <v>21</v>
      </c>
      <c r="B17" s="32">
        <v>147.106188</v>
      </c>
      <c r="C17" s="32">
        <v>20</v>
      </c>
      <c r="D17" s="34">
        <v>147.12</v>
      </c>
      <c r="E17" s="47">
        <v>160.53</v>
      </c>
      <c r="F17" s="32">
        <f t="shared" si="0"/>
        <v>13.423811999999998</v>
      </c>
      <c r="G17" s="36">
        <f t="shared" si="1"/>
        <v>9.1252531130777428E-2</v>
      </c>
      <c r="H17" s="32">
        <f t="shared" si="3"/>
        <v>13.409999999999997</v>
      </c>
      <c r="I17" s="36">
        <f t="shared" si="2"/>
        <v>9.1150081566068492E-2</v>
      </c>
    </row>
    <row r="18" spans="1:9">
      <c r="A18" s="3" t="s">
        <v>22</v>
      </c>
      <c r="B18" s="37">
        <v>0.99941800000000003</v>
      </c>
      <c r="C18" s="33">
        <v>0</v>
      </c>
      <c r="D18" s="38">
        <v>1</v>
      </c>
      <c r="E18" s="39">
        <v>1</v>
      </c>
      <c r="F18" s="33">
        <f t="shared" si="0"/>
        <v>5.8199999999997143E-4</v>
      </c>
      <c r="G18" s="36">
        <f t="shared" si="1"/>
        <v>5.8233892125214017E-4</v>
      </c>
      <c r="H18" s="33">
        <f t="shared" si="3"/>
        <v>0</v>
      </c>
      <c r="I18" s="40">
        <f t="shared" si="2"/>
        <v>0</v>
      </c>
    </row>
    <row r="19" spans="1:9" ht="18.75" customHeight="1">
      <c r="A19" s="3" t="s">
        <v>23</v>
      </c>
      <c r="B19" s="32">
        <v>2.0560700000000001</v>
      </c>
      <c r="C19" s="33">
        <v>0</v>
      </c>
      <c r="D19" s="34">
        <v>1.5</v>
      </c>
      <c r="E19" s="47">
        <v>1.5</v>
      </c>
      <c r="F19" s="32">
        <f t="shared" si="0"/>
        <v>-0.55607000000000006</v>
      </c>
      <c r="G19" s="36">
        <f t="shared" si="1"/>
        <v>-0.27045285423161664</v>
      </c>
      <c r="H19" s="33">
        <f t="shared" si="3"/>
        <v>0</v>
      </c>
      <c r="I19" s="40">
        <f t="shared" si="2"/>
        <v>0</v>
      </c>
    </row>
    <row r="20" spans="1:9" ht="30.75" customHeight="1">
      <c r="A20" s="41" t="s">
        <v>24</v>
      </c>
      <c r="B20" s="48">
        <v>9.8776399999999995</v>
      </c>
      <c r="C20" s="42">
        <v>0</v>
      </c>
      <c r="D20" s="49">
        <v>9.5500000000000007</v>
      </c>
      <c r="E20" s="50">
        <v>0</v>
      </c>
      <c r="F20" s="48">
        <f t="shared" si="0"/>
        <v>-9.8776399999999995</v>
      </c>
      <c r="G20" s="46">
        <f t="shared" si="1"/>
        <v>-1</v>
      </c>
      <c r="H20" s="48">
        <f t="shared" si="3"/>
        <v>-9.5500000000000007</v>
      </c>
      <c r="I20" s="46">
        <f t="shared" si="2"/>
        <v>-1</v>
      </c>
    </row>
    <row r="21" spans="1:9">
      <c r="A21" s="3" t="s">
        <v>25</v>
      </c>
      <c r="B21" s="32">
        <v>96.813193860000013</v>
      </c>
      <c r="C21" s="33">
        <v>0</v>
      </c>
      <c r="D21" s="34">
        <v>100</v>
      </c>
      <c r="E21" s="47">
        <v>100</v>
      </c>
      <c r="F21" s="32">
        <f t="shared" si="0"/>
        <v>3.1868061399999874</v>
      </c>
      <c r="G21" s="36">
        <f t="shared" si="1"/>
        <v>3.2917064430374808E-2</v>
      </c>
      <c r="H21" s="33">
        <f t="shared" si="3"/>
        <v>0</v>
      </c>
      <c r="I21" s="40">
        <f t="shared" si="2"/>
        <v>0</v>
      </c>
    </row>
    <row r="22" spans="1:9" ht="32.25" customHeight="1">
      <c r="A22" s="3" t="s">
        <v>26</v>
      </c>
      <c r="B22" s="37">
        <v>32.055362000000002</v>
      </c>
      <c r="C22" s="33">
        <v>0</v>
      </c>
      <c r="D22" s="38">
        <v>32</v>
      </c>
      <c r="E22" s="39">
        <v>32</v>
      </c>
      <c r="F22" s="37">
        <f t="shared" si="0"/>
        <v>-5.5362000000002354E-2</v>
      </c>
      <c r="G22" s="36">
        <f t="shared" si="1"/>
        <v>-1.7270745530810836E-3</v>
      </c>
      <c r="H22" s="33">
        <f t="shared" si="3"/>
        <v>0</v>
      </c>
      <c r="I22" s="40">
        <f t="shared" si="2"/>
        <v>0</v>
      </c>
    </row>
    <row r="23" spans="1:9">
      <c r="A23" s="3" t="s">
        <v>27</v>
      </c>
      <c r="B23" s="32">
        <v>65.854178000000005</v>
      </c>
      <c r="C23" s="33">
        <v>0</v>
      </c>
      <c r="D23" s="34">
        <v>66</v>
      </c>
      <c r="E23" s="47">
        <v>68.14</v>
      </c>
      <c r="F23" s="32">
        <f t="shared" si="0"/>
        <v>2.285821999999996</v>
      </c>
      <c r="G23" s="36">
        <f t="shared" si="1"/>
        <v>3.4710356569935409E-2</v>
      </c>
      <c r="H23" s="32">
        <f t="shared" si="3"/>
        <v>2.1400000000000006</v>
      </c>
      <c r="I23" s="36">
        <f t="shared" si="2"/>
        <v>3.2424242424242432E-2</v>
      </c>
    </row>
    <row r="24" spans="1:9" ht="30.75" customHeight="1">
      <c r="A24" s="3" t="s">
        <v>28</v>
      </c>
      <c r="B24" s="32">
        <v>2.7</v>
      </c>
      <c r="C24" s="33">
        <v>0</v>
      </c>
      <c r="D24" s="34">
        <v>2.7</v>
      </c>
      <c r="E24" s="35">
        <v>0</v>
      </c>
      <c r="F24" s="32">
        <f t="shared" si="0"/>
        <v>-2.7</v>
      </c>
      <c r="G24" s="36">
        <f t="shared" si="1"/>
        <v>-1</v>
      </c>
      <c r="H24" s="32">
        <f t="shared" si="3"/>
        <v>-2.7</v>
      </c>
      <c r="I24" s="36">
        <f t="shared" si="2"/>
        <v>-1</v>
      </c>
    </row>
    <row r="25" spans="1:9">
      <c r="A25" s="51" t="s">
        <v>29</v>
      </c>
      <c r="B25" s="52">
        <v>2.1</v>
      </c>
      <c r="C25" s="53">
        <v>0</v>
      </c>
      <c r="D25" s="54">
        <v>2.1</v>
      </c>
      <c r="E25" s="55">
        <v>0</v>
      </c>
      <c r="F25" s="52">
        <f t="shared" si="0"/>
        <v>-2.1</v>
      </c>
      <c r="G25" s="56">
        <f t="shared" si="1"/>
        <v>-1</v>
      </c>
      <c r="H25" s="52">
        <f t="shared" si="3"/>
        <v>-2.1</v>
      </c>
      <c r="I25" s="56">
        <f t="shared" si="2"/>
        <v>-1</v>
      </c>
    </row>
    <row r="26" spans="1:9">
      <c r="A26" s="57" t="s">
        <v>30</v>
      </c>
      <c r="B26" s="58">
        <v>0.6</v>
      </c>
      <c r="C26" s="59">
        <v>0</v>
      </c>
      <c r="D26" s="60">
        <v>0.6</v>
      </c>
      <c r="E26" s="61">
        <v>0</v>
      </c>
      <c r="F26" s="58">
        <f t="shared" si="0"/>
        <v>-0.6</v>
      </c>
      <c r="G26" s="62">
        <f t="shared" si="1"/>
        <v>-1</v>
      </c>
      <c r="H26" s="58">
        <f t="shared" si="3"/>
        <v>-0.6</v>
      </c>
      <c r="I26" s="62">
        <f t="shared" si="2"/>
        <v>-1</v>
      </c>
    </row>
    <row r="27" spans="1:9" ht="17.25" customHeight="1">
      <c r="A27" s="3" t="s">
        <v>31</v>
      </c>
      <c r="B27" s="37">
        <v>44.552301999999997</v>
      </c>
      <c r="C27" s="33">
        <v>0</v>
      </c>
      <c r="D27" s="38">
        <v>44.75</v>
      </c>
      <c r="E27" s="39">
        <v>44.75</v>
      </c>
      <c r="F27" s="37">
        <f t="shared" si="0"/>
        <v>0.19769800000000259</v>
      </c>
      <c r="G27" s="36">
        <f t="shared" si="1"/>
        <v>4.4374362518911506E-3</v>
      </c>
      <c r="H27" s="33">
        <f t="shared" si="3"/>
        <v>0</v>
      </c>
      <c r="I27" s="40">
        <f t="shared" si="2"/>
        <v>0</v>
      </c>
    </row>
    <row r="28" spans="1:9">
      <c r="A28" s="3" t="s">
        <v>32</v>
      </c>
      <c r="B28" s="32">
        <v>57.926855000000003</v>
      </c>
      <c r="C28" s="33">
        <v>0</v>
      </c>
      <c r="D28" s="34">
        <v>58.22</v>
      </c>
      <c r="E28" s="47">
        <v>48.22</v>
      </c>
      <c r="F28" s="32">
        <f t="shared" si="0"/>
        <v>-9.7068550000000045</v>
      </c>
      <c r="G28" s="36">
        <f t="shared" si="1"/>
        <v>-0.16757089608955991</v>
      </c>
      <c r="H28" s="32">
        <f t="shared" si="3"/>
        <v>-10</v>
      </c>
      <c r="I28" s="36">
        <f t="shared" si="2"/>
        <v>-0.17176228100309174</v>
      </c>
    </row>
    <row r="29" spans="1:9">
      <c r="A29" s="3" t="s">
        <v>33</v>
      </c>
      <c r="B29" s="37">
        <v>3.7595320000000001</v>
      </c>
      <c r="C29" s="33">
        <v>0</v>
      </c>
      <c r="D29" s="38">
        <v>3.5</v>
      </c>
      <c r="E29" s="39">
        <v>3.5</v>
      </c>
      <c r="F29" s="37">
        <f t="shared" si="0"/>
        <v>-0.2595320000000001</v>
      </c>
      <c r="G29" s="36">
        <f t="shared" si="1"/>
        <v>-6.9033060497955614E-2</v>
      </c>
      <c r="H29" s="33">
        <f t="shared" si="3"/>
        <v>0</v>
      </c>
      <c r="I29" s="40">
        <f t="shared" si="2"/>
        <v>0</v>
      </c>
    </row>
    <row r="30" spans="1:9">
      <c r="A30" s="11" t="s">
        <v>34</v>
      </c>
      <c r="B30" s="63">
        <v>2.82</v>
      </c>
      <c r="C30" s="64">
        <v>0</v>
      </c>
      <c r="D30" s="65">
        <v>2.5</v>
      </c>
      <c r="E30" s="66">
        <v>2.5</v>
      </c>
      <c r="F30" s="63">
        <f t="shared" si="0"/>
        <v>-0.31999999999999984</v>
      </c>
      <c r="G30" s="67">
        <f t="shared" si="1"/>
        <v>-0.11347517730496449</v>
      </c>
      <c r="H30" s="64">
        <f t="shared" si="3"/>
        <v>0</v>
      </c>
      <c r="I30" s="68">
        <f t="shared" si="2"/>
        <v>0</v>
      </c>
    </row>
    <row r="31" spans="1:9">
      <c r="A31" s="11" t="s">
        <v>35</v>
      </c>
      <c r="B31" s="63">
        <v>0.93953200000000003</v>
      </c>
      <c r="C31" s="64">
        <v>0</v>
      </c>
      <c r="D31" s="65">
        <v>1</v>
      </c>
      <c r="E31" s="66">
        <v>1</v>
      </c>
      <c r="F31" s="63">
        <f t="shared" si="0"/>
        <v>6.0467999999999966E-2</v>
      </c>
      <c r="G31" s="67">
        <f t="shared" si="1"/>
        <v>6.4359702490175918E-2</v>
      </c>
      <c r="H31" s="64">
        <f t="shared" si="3"/>
        <v>0</v>
      </c>
      <c r="I31" s="68">
        <f t="shared" si="2"/>
        <v>0</v>
      </c>
    </row>
    <row r="32" spans="1:9">
      <c r="A32" s="41" t="s">
        <v>36</v>
      </c>
      <c r="B32" s="48">
        <v>54.932834</v>
      </c>
      <c r="C32" s="42">
        <v>0</v>
      </c>
      <c r="D32" s="49">
        <v>55</v>
      </c>
      <c r="E32" s="69">
        <v>45</v>
      </c>
      <c r="F32" s="48">
        <f t="shared" si="0"/>
        <v>-9.9328339999999997</v>
      </c>
      <c r="G32" s="46">
        <f t="shared" si="1"/>
        <v>-0.18081779651128138</v>
      </c>
      <c r="H32" s="48">
        <f t="shared" si="3"/>
        <v>-10</v>
      </c>
      <c r="I32" s="46">
        <f t="shared" si="2"/>
        <v>-0.18181818181818182</v>
      </c>
    </row>
    <row r="33" spans="1:9" ht="18">
      <c r="A33" s="3" t="s">
        <v>37</v>
      </c>
      <c r="B33" s="33">
        <v>0</v>
      </c>
      <c r="C33" s="33">
        <v>0</v>
      </c>
      <c r="D33" s="70">
        <v>0</v>
      </c>
      <c r="E33" s="39">
        <v>1.9</v>
      </c>
      <c r="F33" s="37">
        <f t="shared" si="0"/>
        <v>1.9</v>
      </c>
      <c r="G33" s="36" t="str">
        <f t="shared" si="1"/>
        <v xml:space="preserve">N/A  </v>
      </c>
      <c r="H33" s="37">
        <f t="shared" si="3"/>
        <v>1.9</v>
      </c>
      <c r="I33" s="36" t="str">
        <f t="shared" si="2"/>
        <v xml:space="preserve">N/A  </v>
      </c>
    </row>
    <row r="34" spans="1:9" ht="30">
      <c r="A34" s="3" t="s">
        <v>38</v>
      </c>
      <c r="B34" s="37">
        <v>4.1831610000000001</v>
      </c>
      <c r="C34" s="33">
        <v>0</v>
      </c>
      <c r="D34" s="38">
        <v>4.5999999999999996</v>
      </c>
      <c r="E34" s="39">
        <v>3.5999999999999996</v>
      </c>
      <c r="F34" s="37">
        <f t="shared" si="0"/>
        <v>-0.58316100000000048</v>
      </c>
      <c r="G34" s="36">
        <f t="shared" si="1"/>
        <v>-0.13940677874937171</v>
      </c>
      <c r="H34" s="37">
        <f t="shared" si="3"/>
        <v>-1</v>
      </c>
      <c r="I34" s="36">
        <f t="shared" si="2"/>
        <v>-0.21739130434782611</v>
      </c>
    </row>
    <row r="35" spans="1:9">
      <c r="A35" s="3" t="s">
        <v>39</v>
      </c>
      <c r="B35" s="32">
        <v>9.2457600000000006</v>
      </c>
      <c r="C35" s="33">
        <v>0</v>
      </c>
      <c r="D35" s="34">
        <v>9.19</v>
      </c>
      <c r="E35" s="47">
        <v>26.689999999999998</v>
      </c>
      <c r="F35" s="32">
        <f t="shared" si="0"/>
        <v>17.444239999999997</v>
      </c>
      <c r="G35" s="36">
        <f t="shared" si="1"/>
        <v>1.8867286193887789</v>
      </c>
      <c r="H35" s="32">
        <f t="shared" si="3"/>
        <v>17.5</v>
      </c>
      <c r="I35" s="36">
        <f t="shared" si="2"/>
        <v>1.9042437431991297</v>
      </c>
    </row>
    <row r="36" spans="1:9" ht="18" customHeight="1">
      <c r="A36" s="3" t="s">
        <v>40</v>
      </c>
      <c r="B36" s="32">
        <v>0.74093799999999999</v>
      </c>
      <c r="C36" s="33">
        <v>0</v>
      </c>
      <c r="D36" s="34">
        <v>2</v>
      </c>
      <c r="E36" s="35">
        <v>0</v>
      </c>
      <c r="F36" s="32">
        <f t="shared" si="0"/>
        <v>-0.74093799999999999</v>
      </c>
      <c r="G36" s="36">
        <f t="shared" si="1"/>
        <v>-1</v>
      </c>
      <c r="H36" s="32">
        <f t="shared" si="3"/>
        <v>-2</v>
      </c>
      <c r="I36" s="36">
        <f t="shared" si="2"/>
        <v>-1</v>
      </c>
    </row>
    <row r="37" spans="1:9" ht="30">
      <c r="A37" s="41" t="s">
        <v>41</v>
      </c>
      <c r="B37" s="45">
        <v>5.52</v>
      </c>
      <c r="C37" s="42">
        <v>0</v>
      </c>
      <c r="D37" s="71">
        <v>5.53</v>
      </c>
      <c r="E37" s="44">
        <v>6</v>
      </c>
      <c r="F37" s="45">
        <f t="shared" si="0"/>
        <v>0.48000000000000043</v>
      </c>
      <c r="G37" s="46">
        <f t="shared" si="1"/>
        <v>8.6956521739130516E-2</v>
      </c>
      <c r="H37" s="45">
        <f t="shared" si="3"/>
        <v>0.46999999999999975</v>
      </c>
      <c r="I37" s="46">
        <f t="shared" si="2"/>
        <v>8.4990958408679873E-2</v>
      </c>
    </row>
    <row r="38" spans="1:9" ht="18">
      <c r="A38" s="3" t="s">
        <v>42</v>
      </c>
      <c r="B38" s="37">
        <v>1</v>
      </c>
      <c r="C38" s="33">
        <v>0</v>
      </c>
      <c r="D38" s="38">
        <v>1</v>
      </c>
      <c r="E38" s="39">
        <v>1</v>
      </c>
      <c r="F38" s="33">
        <f t="shared" si="0"/>
        <v>0</v>
      </c>
      <c r="G38" s="40">
        <f t="shared" si="1"/>
        <v>0</v>
      </c>
      <c r="H38" s="33">
        <f t="shared" si="3"/>
        <v>0</v>
      </c>
      <c r="I38" s="40">
        <f t="shared" si="2"/>
        <v>0</v>
      </c>
    </row>
    <row r="39" spans="1:9" ht="18">
      <c r="A39" s="3" t="s">
        <v>43</v>
      </c>
      <c r="B39" s="32">
        <v>6.9230960000000001</v>
      </c>
      <c r="C39" s="33">
        <v>0</v>
      </c>
      <c r="D39" s="34">
        <v>6.5</v>
      </c>
      <c r="E39" s="47">
        <v>6.5</v>
      </c>
      <c r="F39" s="32">
        <f t="shared" si="0"/>
        <v>-0.42309600000000014</v>
      </c>
      <c r="G39" s="36">
        <f t="shared" si="1"/>
        <v>-6.1113698264475914E-2</v>
      </c>
      <c r="H39" s="33">
        <f t="shared" si="3"/>
        <v>0</v>
      </c>
      <c r="I39" s="40">
        <f t="shared" si="2"/>
        <v>0</v>
      </c>
    </row>
    <row r="40" spans="1:9">
      <c r="A40" s="3" t="s">
        <v>44</v>
      </c>
      <c r="B40" s="37">
        <v>1.905837</v>
      </c>
      <c r="C40" s="33">
        <v>0</v>
      </c>
      <c r="D40" s="38">
        <v>2</v>
      </c>
      <c r="E40" s="35">
        <v>0</v>
      </c>
      <c r="F40" s="37">
        <f t="shared" si="0"/>
        <v>-1.905837</v>
      </c>
      <c r="G40" s="36">
        <f t="shared" si="1"/>
        <v>-1</v>
      </c>
      <c r="H40" s="37">
        <f t="shared" si="3"/>
        <v>-2</v>
      </c>
      <c r="I40" s="36">
        <f t="shared" si="2"/>
        <v>-1</v>
      </c>
    </row>
    <row r="41" spans="1:9" ht="18">
      <c r="A41" s="3" t="s">
        <v>45</v>
      </c>
      <c r="B41" s="32">
        <v>11.570365000000001</v>
      </c>
      <c r="C41" s="33">
        <v>0</v>
      </c>
      <c r="D41" s="34">
        <v>11.5</v>
      </c>
      <c r="E41" s="47">
        <v>10.5</v>
      </c>
      <c r="F41" s="33">
        <f t="shared" si="0"/>
        <v>-1.0703650000000007</v>
      </c>
      <c r="G41" s="40">
        <f t="shared" si="1"/>
        <v>-9.2509181862456422E-2</v>
      </c>
      <c r="H41" s="32">
        <f t="shared" si="3"/>
        <v>-1</v>
      </c>
      <c r="I41" s="36">
        <f t="shared" si="2"/>
        <v>-8.6956521739130432E-2</v>
      </c>
    </row>
    <row r="42" spans="1:9" ht="30">
      <c r="A42" s="3" t="s">
        <v>46</v>
      </c>
      <c r="B42" s="32">
        <v>31.637179</v>
      </c>
      <c r="C42" s="33">
        <v>0</v>
      </c>
      <c r="D42" s="34">
        <v>32.53</v>
      </c>
      <c r="E42" s="47">
        <v>35.53</v>
      </c>
      <c r="F42" s="32">
        <f t="shared" si="0"/>
        <v>3.8928210000000014</v>
      </c>
      <c r="G42" s="36">
        <f t="shared" si="1"/>
        <v>0.12304576839799786</v>
      </c>
      <c r="H42" s="32">
        <f t="shared" si="3"/>
        <v>3</v>
      </c>
      <c r="I42" s="36">
        <f t="shared" si="2"/>
        <v>9.2222563787273282E-2</v>
      </c>
    </row>
    <row r="43" spans="1:9">
      <c r="A43" s="11" t="s">
        <v>47</v>
      </c>
      <c r="B43" s="64">
        <v>0</v>
      </c>
      <c r="C43" s="64">
        <v>0</v>
      </c>
      <c r="D43" s="72">
        <v>1</v>
      </c>
      <c r="E43" s="73">
        <v>1</v>
      </c>
      <c r="F43" s="74">
        <f t="shared" si="0"/>
        <v>1</v>
      </c>
      <c r="G43" s="75" t="str">
        <f t="shared" si="1"/>
        <v xml:space="preserve">N/A  </v>
      </c>
      <c r="H43" s="64">
        <f t="shared" si="3"/>
        <v>0</v>
      </c>
      <c r="I43" s="68">
        <f t="shared" si="2"/>
        <v>0</v>
      </c>
    </row>
    <row r="44" spans="1:9">
      <c r="A44" s="17" t="s">
        <v>48</v>
      </c>
      <c r="B44" s="76">
        <v>31.637179</v>
      </c>
      <c r="C44" s="77">
        <v>0</v>
      </c>
      <c r="D44" s="78">
        <v>31.53</v>
      </c>
      <c r="E44" s="79">
        <v>34.53</v>
      </c>
      <c r="F44" s="76">
        <f t="shared" si="0"/>
        <v>2.8928210000000014</v>
      </c>
      <c r="G44" s="80">
        <f t="shared" si="1"/>
        <v>9.1437387638133014E-2</v>
      </c>
      <c r="H44" s="76">
        <f t="shared" si="3"/>
        <v>3</v>
      </c>
      <c r="I44" s="80">
        <f t="shared" si="2"/>
        <v>9.5147478591817311E-2</v>
      </c>
    </row>
    <row r="45" spans="1:9" ht="30">
      <c r="A45" s="3" t="s">
        <v>49</v>
      </c>
      <c r="B45" s="37">
        <v>0.67</v>
      </c>
      <c r="C45" s="33">
        <v>0</v>
      </c>
      <c r="D45" s="38">
        <v>0.6</v>
      </c>
      <c r="E45" s="39">
        <v>0.6</v>
      </c>
      <c r="F45" s="37">
        <f t="shared" si="0"/>
        <v>-7.0000000000000062E-2</v>
      </c>
      <c r="G45" s="36">
        <f t="shared" si="1"/>
        <v>-0.1044776119402986</v>
      </c>
      <c r="H45" s="33">
        <f t="shared" si="3"/>
        <v>0</v>
      </c>
      <c r="I45" s="40">
        <f t="shared" si="2"/>
        <v>0</v>
      </c>
    </row>
    <row r="46" spans="1:9">
      <c r="A46" s="3" t="s">
        <v>50</v>
      </c>
      <c r="B46" s="37">
        <v>13.350396999999999</v>
      </c>
      <c r="C46" s="33">
        <v>0</v>
      </c>
      <c r="D46" s="38">
        <v>13.35</v>
      </c>
      <c r="E46" s="39">
        <v>14.35</v>
      </c>
      <c r="F46" s="37">
        <f t="shared" si="0"/>
        <v>0.99960300000000046</v>
      </c>
      <c r="G46" s="36">
        <f t="shared" si="1"/>
        <v>7.4874402611398036E-2</v>
      </c>
      <c r="H46" s="37">
        <f t="shared" si="3"/>
        <v>1</v>
      </c>
      <c r="I46" s="36">
        <f t="shared" si="2"/>
        <v>7.4906367041198504E-2</v>
      </c>
    </row>
    <row r="47" spans="1:9">
      <c r="A47" s="3" t="s">
        <v>51</v>
      </c>
      <c r="B47" s="32">
        <v>1</v>
      </c>
      <c r="C47" s="33">
        <v>0</v>
      </c>
      <c r="D47" s="34">
        <v>1</v>
      </c>
      <c r="E47" s="35">
        <v>0</v>
      </c>
      <c r="F47" s="32">
        <f t="shared" si="0"/>
        <v>-1</v>
      </c>
      <c r="G47" s="36">
        <f t="shared" si="1"/>
        <v>-1</v>
      </c>
      <c r="H47" s="32">
        <f t="shared" si="3"/>
        <v>-1</v>
      </c>
      <c r="I47" s="36">
        <f t="shared" si="2"/>
        <v>-1</v>
      </c>
    </row>
    <row r="48" spans="1:9" ht="15.75" thickBot="1">
      <c r="A48" s="81" t="s">
        <v>52</v>
      </c>
      <c r="B48" s="82">
        <v>9</v>
      </c>
      <c r="C48" s="83">
        <v>0</v>
      </c>
      <c r="D48" s="84">
        <v>3</v>
      </c>
      <c r="E48" s="85">
        <v>0</v>
      </c>
      <c r="F48" s="82">
        <f t="shared" si="0"/>
        <v>-9</v>
      </c>
      <c r="G48" s="86">
        <f t="shared" si="1"/>
        <v>-1</v>
      </c>
      <c r="H48" s="82">
        <f t="shared" si="3"/>
        <v>-3</v>
      </c>
      <c r="I48" s="86">
        <f t="shared" si="2"/>
        <v>-1</v>
      </c>
    </row>
    <row r="49" spans="1:9">
      <c r="A49" s="87" t="s">
        <v>53</v>
      </c>
      <c r="B49" s="88">
        <f>SUM(B9,B13,B40,B16,B17,B18,B25,B19,B20,B48,B29,B33,B34,B35,B36,B37,B38,B43,B45,B47)</f>
        <v>237.53970299999997</v>
      </c>
      <c r="C49" s="88">
        <f t="shared" ref="C49:E49" si="4">SUM(C9,C13,C40,C16,C17,C18,C25,C19,C20,C48,C29,C33,C34,C35,C36,C37,C38,C43,C45,C47)</f>
        <v>20</v>
      </c>
      <c r="D49" s="89">
        <f t="shared" si="4"/>
        <v>233.18</v>
      </c>
      <c r="E49" s="90">
        <f t="shared" si="4"/>
        <v>231.39</v>
      </c>
      <c r="F49" s="88">
        <f t="shared" si="0"/>
        <v>-6.1497029999999882</v>
      </c>
      <c r="G49" s="91">
        <f t="shared" si="1"/>
        <v>-2.5889158411551896E-2</v>
      </c>
      <c r="H49" s="88">
        <f t="shared" si="3"/>
        <v>-1.7900000000000205</v>
      </c>
      <c r="I49" s="91">
        <f t="shared" si="2"/>
        <v>-7.6764731109015367E-3</v>
      </c>
    </row>
    <row r="50" spans="1:9">
      <c r="A50" s="87" t="s">
        <v>54</v>
      </c>
      <c r="B50" s="88">
        <f>SUM(B10,B11,B12,B14,B22,B15,B26,B23,B27,B28,B32,B39,B41,B44,B46)</f>
        <v>432.45090799999997</v>
      </c>
      <c r="C50" s="92">
        <f t="shared" ref="C50:E50" si="5">SUM(C10,C11,C12,C14,C22,C15,C26,C23,C27,C28,C32,C39,C41,C44,C46)</f>
        <v>0</v>
      </c>
      <c r="D50" s="89">
        <f t="shared" si="5"/>
        <v>432.26</v>
      </c>
      <c r="E50" s="90">
        <f t="shared" si="5"/>
        <v>436.85</v>
      </c>
      <c r="F50" s="88">
        <f t="shared" si="0"/>
        <v>4.3990920000000528</v>
      </c>
      <c r="G50" s="91">
        <f t="shared" si="1"/>
        <v>1.0172465633949029E-2</v>
      </c>
      <c r="H50" s="88">
        <f t="shared" si="3"/>
        <v>4.5900000000000318</v>
      </c>
      <c r="I50" s="91">
        <f t="shared" si="2"/>
        <v>1.0618609170406773E-2</v>
      </c>
    </row>
    <row r="51" spans="1:9" ht="15.75" thickBot="1">
      <c r="A51" s="93" t="s">
        <v>55</v>
      </c>
      <c r="B51" s="94">
        <f>SUM(B21)</f>
        <v>96.813193860000013</v>
      </c>
      <c r="C51" s="95">
        <f t="shared" ref="C51:E51" si="6">SUM(C21)</f>
        <v>0</v>
      </c>
      <c r="D51" s="96">
        <f t="shared" si="6"/>
        <v>100</v>
      </c>
      <c r="E51" s="97">
        <f t="shared" si="6"/>
        <v>100</v>
      </c>
      <c r="F51" s="94">
        <f t="shared" si="0"/>
        <v>3.1868061399999874</v>
      </c>
      <c r="G51" s="98">
        <f t="shared" si="1"/>
        <v>3.2917064430374808E-2</v>
      </c>
      <c r="H51" s="95">
        <f t="shared" si="3"/>
        <v>0</v>
      </c>
      <c r="I51" s="99">
        <f t="shared" si="2"/>
        <v>0</v>
      </c>
    </row>
    <row r="52" spans="1:9" ht="16.5" thickTop="1" thickBot="1">
      <c r="A52" s="100" t="s">
        <v>56</v>
      </c>
      <c r="B52" s="101">
        <f>SUM(B49:B51)</f>
        <v>766.8038048599999</v>
      </c>
      <c r="C52" s="101">
        <f t="shared" ref="C52:E52" si="7">SUM(C49:C51)</f>
        <v>20</v>
      </c>
      <c r="D52" s="102">
        <f t="shared" si="7"/>
        <v>765.44</v>
      </c>
      <c r="E52" s="103">
        <f t="shared" si="7"/>
        <v>768.24</v>
      </c>
      <c r="F52" s="101">
        <f t="shared" si="0"/>
        <v>1.4361951400001089</v>
      </c>
      <c r="G52" s="104">
        <f t="shared" si="1"/>
        <v>1.8729629807488031E-3</v>
      </c>
      <c r="H52" s="101">
        <f t="shared" si="3"/>
        <v>2.7999999999999545</v>
      </c>
      <c r="I52" s="104">
        <f t="shared" si="2"/>
        <v>3.6580267558527831E-3</v>
      </c>
    </row>
    <row r="53" spans="1:9" ht="30" customHeight="1">
      <c r="A53" s="109" t="s">
        <v>57</v>
      </c>
      <c r="B53" s="109"/>
      <c r="C53" s="109"/>
      <c r="D53" s="109"/>
      <c r="E53" s="109"/>
      <c r="F53" s="109"/>
      <c r="G53" s="109"/>
      <c r="H53" s="109"/>
      <c r="I53" s="109"/>
    </row>
    <row r="54" spans="1:9" ht="30" customHeight="1">
      <c r="A54" s="106" t="s">
        <v>58</v>
      </c>
      <c r="B54" s="106"/>
      <c r="C54" s="106"/>
      <c r="D54" s="106"/>
      <c r="E54" s="106"/>
      <c r="F54" s="106"/>
      <c r="G54" s="106"/>
      <c r="H54" s="106"/>
      <c r="I54" s="106"/>
    </row>
    <row r="55" spans="1:9">
      <c r="A55" s="106" t="s">
        <v>59</v>
      </c>
      <c r="B55" s="106"/>
      <c r="C55" s="106"/>
      <c r="D55" s="106"/>
      <c r="E55" s="106"/>
      <c r="F55" s="106"/>
      <c r="G55" s="106"/>
      <c r="H55" s="106"/>
      <c r="I55" s="106"/>
    </row>
    <row r="56" spans="1:9">
      <c r="A56" s="106" t="s">
        <v>60</v>
      </c>
      <c r="B56" s="106"/>
      <c r="C56" s="106"/>
      <c r="D56" s="106"/>
      <c r="E56" s="106"/>
      <c r="F56" s="106"/>
      <c r="G56" s="106"/>
      <c r="H56" s="106"/>
      <c r="I56" s="106"/>
    </row>
    <row r="57" spans="1:9">
      <c r="A57" s="106" t="s">
        <v>61</v>
      </c>
      <c r="B57" s="106"/>
      <c r="C57" s="106"/>
      <c r="D57" s="106"/>
      <c r="E57" s="106"/>
      <c r="F57" s="106"/>
      <c r="G57" s="106"/>
      <c r="H57" s="106"/>
      <c r="I57" s="105"/>
    </row>
    <row r="58" spans="1:9" ht="25.5" customHeight="1">
      <c r="A58" s="106" t="s">
        <v>62</v>
      </c>
      <c r="B58" s="106"/>
      <c r="C58" s="106"/>
      <c r="D58" s="106"/>
      <c r="E58" s="106"/>
      <c r="F58" s="106"/>
      <c r="G58" s="106"/>
      <c r="H58" s="106"/>
      <c r="I58" s="106"/>
    </row>
  </sheetData>
  <mergeCells count="17">
    <mergeCell ref="A1:I1"/>
    <mergeCell ref="A2:I2"/>
    <mergeCell ref="A4:I4"/>
    <mergeCell ref="A5:A7"/>
    <mergeCell ref="B5:B7"/>
    <mergeCell ref="C5:C7"/>
    <mergeCell ref="D5:D7"/>
    <mergeCell ref="E5:E7"/>
    <mergeCell ref="F5:I5"/>
    <mergeCell ref="F6:G6"/>
    <mergeCell ref="A58:I58"/>
    <mergeCell ref="H6:I6"/>
    <mergeCell ref="A53:I53"/>
    <mergeCell ref="A54:I54"/>
    <mergeCell ref="A55:I55"/>
    <mergeCell ref="A56:I56"/>
    <mergeCell ref="A57:H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BP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coxenrid</cp:lastModifiedBy>
  <dcterms:created xsi:type="dcterms:W3CDTF">2011-02-10T15:38:14Z</dcterms:created>
  <dcterms:modified xsi:type="dcterms:W3CDTF">2011-02-10T18:54:56Z</dcterms:modified>
</cp:coreProperties>
</file>