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25" windowHeight="8280" activeTab="1"/>
  </bookViews>
  <sheets>
    <sheet name="STEM Ed Summary" sheetId="1" r:id="rId1"/>
    <sheet name="STEM Ed Detail" sheetId="2" r:id="rId2"/>
  </sheets>
  <calcPr calcId="125725"/>
</workbook>
</file>

<file path=xl/calcChain.xml><?xml version="1.0" encoding="utf-8"?>
<calcChain xmlns="http://schemas.openxmlformats.org/spreadsheetml/2006/main">
  <c r="F64" i="2"/>
  <c r="G64" s="1"/>
  <c r="E64"/>
  <c r="D64"/>
  <c r="C64"/>
  <c r="J63"/>
  <c r="I63"/>
  <c r="H63"/>
  <c r="G63"/>
  <c r="J62"/>
  <c r="I62"/>
  <c r="H62"/>
  <c r="G62"/>
  <c r="J61"/>
  <c r="I61"/>
  <c r="H61"/>
  <c r="G61"/>
  <c r="F60"/>
  <c r="G60" s="1"/>
  <c r="H60" s="1"/>
  <c r="E60"/>
  <c r="D60"/>
  <c r="C60"/>
  <c r="J59"/>
  <c r="I59"/>
  <c r="H59"/>
  <c r="G59"/>
  <c r="J58"/>
  <c r="I58"/>
  <c r="H58"/>
  <c r="G58"/>
  <c r="J57"/>
  <c r="I57"/>
  <c r="H57"/>
  <c r="G57"/>
  <c r="J56"/>
  <c r="I56"/>
  <c r="H56"/>
  <c r="G56"/>
  <c r="J55"/>
  <c r="I55"/>
  <c r="H55"/>
  <c r="G55"/>
  <c r="J54"/>
  <c r="I54"/>
  <c r="H54"/>
  <c r="G54"/>
  <c r="J53"/>
  <c r="I53"/>
  <c r="H53"/>
  <c r="G53"/>
  <c r="J52"/>
  <c r="I52"/>
  <c r="H52"/>
  <c r="G52"/>
  <c r="J51"/>
  <c r="I51"/>
  <c r="H51"/>
  <c r="G51"/>
  <c r="J50"/>
  <c r="I50"/>
  <c r="H50"/>
  <c r="G50"/>
  <c r="J49"/>
  <c r="I49"/>
  <c r="H49"/>
  <c r="G49"/>
  <c r="J48"/>
  <c r="I48"/>
  <c r="H48"/>
  <c r="G48"/>
  <c r="J47"/>
  <c r="I47"/>
  <c r="H47"/>
  <c r="G47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F38"/>
  <c r="G38" s="1"/>
  <c r="H38" s="1"/>
  <c r="E38"/>
  <c r="D38"/>
  <c r="C38"/>
  <c r="J37"/>
  <c r="I37"/>
  <c r="H37"/>
  <c r="G37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J31"/>
  <c r="I31"/>
  <c r="H31"/>
  <c r="G31"/>
  <c r="J30"/>
  <c r="I30"/>
  <c r="H30"/>
  <c r="G30"/>
  <c r="J29"/>
  <c r="I29"/>
  <c r="H29"/>
  <c r="G29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3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F14"/>
  <c r="G14" s="1"/>
  <c r="H14" s="1"/>
  <c r="E14"/>
  <c r="E65" s="1"/>
  <c r="D14"/>
  <c r="D65" s="1"/>
  <c r="C14"/>
  <c r="C65" s="1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E12" i="1"/>
  <c r="F12" s="1"/>
  <c r="G12" s="1"/>
  <c r="D12"/>
  <c r="C12"/>
  <c r="B12"/>
  <c r="H11"/>
  <c r="I11" s="1"/>
  <c r="F11"/>
  <c r="G11" s="1"/>
  <c r="H10"/>
  <c r="I10" s="1"/>
  <c r="F10"/>
  <c r="G10" s="1"/>
  <c r="H9"/>
  <c r="I9" s="1"/>
  <c r="F9"/>
  <c r="G9" s="1"/>
  <c r="H8"/>
  <c r="I8" s="1"/>
  <c r="F8"/>
  <c r="G8" s="1"/>
  <c r="H64" i="2" l="1"/>
  <c r="F65"/>
  <c r="I14"/>
  <c r="J14" s="1"/>
  <c r="I38"/>
  <c r="J38" s="1"/>
  <c r="I60"/>
  <c r="J60" s="1"/>
  <c r="I64"/>
  <c r="J64" s="1"/>
  <c r="H12" i="1"/>
  <c r="I12" s="1"/>
  <c r="G65" i="2" l="1"/>
  <c r="H65" s="1"/>
  <c r="I65"/>
  <c r="J65" s="1"/>
</calcChain>
</file>

<file path=xl/sharedStrings.xml><?xml version="1.0" encoding="utf-8"?>
<sst xmlns="http://schemas.openxmlformats.org/spreadsheetml/2006/main" count="143" uniqueCount="90">
  <si>
    <t>NSF STEM Education Programs by Level of Education</t>
  </si>
  <si>
    <t>FY 2012 Request to Congress</t>
  </si>
  <si>
    <t>(Dollars in Millions)</t>
  </si>
  <si>
    <t>FY 2010 Omnibus Actual</t>
  </si>
  <si>
    <t>FY 2010 ARRA Actual</t>
  </si>
  <si>
    <r>
      <t>FY 2010 Enacted/
Annualized FY 2011 CR</t>
    </r>
    <r>
      <rPr>
        <b/>
        <vertAlign val="superscript"/>
        <sz val="11"/>
        <rFont val="Times New Roman"/>
        <family val="1"/>
      </rPr>
      <t>1</t>
    </r>
  </si>
  <si>
    <t>FY 2012 Request</t>
  </si>
  <si>
    <t>FY 2012 Request change over:</t>
  </si>
  <si>
    <t>FY 2010
Omnibus Actual</t>
  </si>
  <si>
    <t>FY 2010 Enacted</t>
  </si>
  <si>
    <t>Amount</t>
  </si>
  <si>
    <t>Percent</t>
  </si>
  <si>
    <t>K-12 Programs</t>
  </si>
  <si>
    <t>Undergraduate Programs</t>
  </si>
  <si>
    <t>Graduate &amp; Professional Programs</t>
  </si>
  <si>
    <t>Outreach and Informal Education Programs</t>
  </si>
  <si>
    <t>TOTAL, NSF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</si>
  <si>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A full-year 2011 appropriation for these programs was not enacted at the time the budget was prepared; therefore, these programs are operating under a continuing resolution (P.L. 111-242, as amended).  The amounts included for 2011 reflect the annualized levels provided by the continuing resolution.</t>
    </r>
  </si>
  <si>
    <t>NSF FY 2012 Request to Congress</t>
  </si>
  <si>
    <t>Level of Education</t>
  </si>
  <si>
    <t>Program Name</t>
  </si>
  <si>
    <t>FY 2010
Enacted</t>
  </si>
  <si>
    <t>K -12</t>
  </si>
  <si>
    <t>Discovery Research K-12</t>
  </si>
  <si>
    <t>GEO Teach</t>
  </si>
  <si>
    <t>Innovative Technology Experiences for Students and Teachers (ITEST)</t>
  </si>
  <si>
    <t>Math and Science Partnership  (MSP)</t>
  </si>
  <si>
    <t>Research &amp; Evaluation on Education in S&amp;E (REESE)</t>
  </si>
  <si>
    <t>Research Experiences for Teachers (RET) Sites - ENG</t>
  </si>
  <si>
    <t>Total, K-12</t>
  </si>
  <si>
    <t>K-12 STEM Education Programs Subtotal</t>
  </si>
  <si>
    <t>UG</t>
  </si>
  <si>
    <t>Advanced Technological Education (ATE)</t>
  </si>
  <si>
    <t>Broadening Participation in Computing (BPC)</t>
  </si>
  <si>
    <t>CISE Pathways to Revitalized Undergraduate Computing Education
   (C-PATH)</t>
  </si>
  <si>
    <t>Climate Change Education (CCE)</t>
  </si>
  <si>
    <t>Computing Education for the 21st Century (CE21)</t>
  </si>
  <si>
    <t>Cyberinfrastructure Training, Education, Advancement &amp; Mentoring
   (CI-TEAM)</t>
  </si>
  <si>
    <t>Engineering Education (EE)</t>
  </si>
  <si>
    <t xml:space="preserve">Interdisciplinary Training for Undergraduates in Biological and
   Mathematical Sciences (UBM) </t>
  </si>
  <si>
    <t>International Research Experiences for Students (IRES)</t>
  </si>
  <si>
    <t>Opportunities for Enhancement of Diversity in the Geosciences (OEDG)</t>
  </si>
  <si>
    <t>Research Experiences for Undergraduates Sites (REU Sites)</t>
  </si>
  <si>
    <t>Robert Noyce Teacher Scholarship Program (Noyce)</t>
  </si>
  <si>
    <t>Scholarships in Science, Technology, Engineering and Mathematics
   (S-STEM)</t>
  </si>
  <si>
    <t>Transforming Broadening Participation through STEM (TBPS)</t>
  </si>
  <si>
    <t>Historically Black Colleges and Universities Undergraduate Program
   (HBCU-UP)</t>
  </si>
  <si>
    <t>Louis Stokes Alliances for Minority Participation (LSAMP)</t>
  </si>
  <si>
    <t>Tribal Colleges and Universities Program (TCUP)</t>
  </si>
  <si>
    <t>STEM Talent Expansion Program (STEP)</t>
  </si>
  <si>
    <t>Transforming Undergraduate Biology Education (TUBE)</t>
  </si>
  <si>
    <t>Transforming Undergrad Ed in STEM (TUES) [was CCLI]</t>
  </si>
  <si>
    <t>Undergraduate Research Mentoring in Biology (URM)</t>
  </si>
  <si>
    <t>Widening Implementation and Demonstration of Evidence-based Reforms
   (WIDER)</t>
  </si>
  <si>
    <t>UG/Grad</t>
  </si>
  <si>
    <t>Teacher Learning for the Future (TLF)</t>
  </si>
  <si>
    <t>Total, UG</t>
  </si>
  <si>
    <t>Undergraduate STEM Education Programs Subtotal</t>
  </si>
  <si>
    <t>Grad</t>
  </si>
  <si>
    <t>Alliances for Graduate Education and the Professoriate (AGEP)</t>
  </si>
  <si>
    <t>East Asia &amp; Pacific Summer Institutes for U.S. Graduate Students (EAPSI)</t>
  </si>
  <si>
    <t>Enhancing the Mathematical Sciences Workforce of the 21st Century
   (EMSW21)</t>
  </si>
  <si>
    <t>Ethics Education in Science &amp; Engineering (EESE)</t>
  </si>
  <si>
    <t>Federal Scholarship for Service / Cybercorps (SfS)</t>
  </si>
  <si>
    <t>Graduate Research Fellowship (GRF)</t>
  </si>
  <si>
    <t>Graduate STEM Fellowships in K-12 Education (GK-12)</t>
  </si>
  <si>
    <t>Integrative Graduate Education &amp; Research Traineeship (IGERT)</t>
  </si>
  <si>
    <t>Post-doctoral Fellowship Programs (PFP)</t>
  </si>
  <si>
    <t xml:space="preserve">   BIO Postdoctoral Research Fellowships in Biology</t>
  </si>
  <si>
    <t xml:space="preserve">   GEO Postdoctoral Fellowship Programs</t>
  </si>
  <si>
    <t xml:space="preserve">   MPS American Competitiveness in Chemistry Fellowships</t>
  </si>
  <si>
    <t xml:space="preserve">   MPS Astronomy and Astrophysics Postdoctoral Fellowships</t>
  </si>
  <si>
    <t xml:space="preserve">   MPS Math Sciences Postdoctoral Research Fellowships</t>
  </si>
  <si>
    <t xml:space="preserve">   MPS Math Sciences University-Industry Postdoctoral Fellowships</t>
  </si>
  <si>
    <t xml:space="preserve">   SBE Minority Postdoctoral Fellowships</t>
  </si>
  <si>
    <t xml:space="preserve">   OCI Fellowships for Transformative Computational Science Using CI (CI TRaCS)</t>
  </si>
  <si>
    <t xml:space="preserve">   OISE International Research Fellowship program</t>
  </si>
  <si>
    <t xml:space="preserve">   OPP Polar Postdoctoral Fellowships</t>
  </si>
  <si>
    <t>Science Masters Programs (SMP)</t>
  </si>
  <si>
    <t>Grad/UG</t>
  </si>
  <si>
    <t>Total, Grad</t>
  </si>
  <si>
    <t>Graduate and Professional STEM Education Programs Subtotal</t>
  </si>
  <si>
    <t>OIE</t>
  </si>
  <si>
    <t>Centers for Ocean Science Education Excellence (COSEE)</t>
  </si>
  <si>
    <t>Excellence Awards in Science and Engineering (EASE)</t>
  </si>
  <si>
    <t>Informal Science Education (ISE)</t>
  </si>
  <si>
    <t>Total, OIE</t>
  </si>
  <si>
    <t>Outreach &amp; Informal Ed STEM Education Programs Subtotal</t>
  </si>
  <si>
    <t>TOTAL, STEM Education Programs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</si>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</sst>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#,##0.00;\-#,##0.00;&quot;-&quot;??"/>
    <numFmt numFmtId="166" formatCode="0.0%"/>
  </numFmts>
  <fonts count="16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/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9" xfId="0" applyFont="1" applyBorder="1"/>
    <xf numFmtId="164" fontId="6" fillId="0" borderId="0" xfId="0" applyNumberFormat="1" applyFont="1" applyFill="1" applyBorder="1"/>
    <xf numFmtId="165" fontId="7" fillId="0" borderId="0" xfId="0" applyNumberFormat="1" applyFont="1" applyBorder="1" applyAlignment="1">
      <alignment vertical="top"/>
    </xf>
    <xf numFmtId="164" fontId="6" fillId="0" borderId="11" xfId="0" applyNumberFormat="1" applyFont="1" applyFill="1" applyBorder="1"/>
    <xf numFmtId="164" fontId="6" fillId="0" borderId="9" xfId="0" applyNumberFormat="1" applyFont="1" applyBorder="1"/>
    <xf numFmtId="166" fontId="6" fillId="0" borderId="10" xfId="0" applyNumberFormat="1" applyFont="1" applyBorder="1"/>
    <xf numFmtId="164" fontId="6" fillId="0" borderId="0" xfId="0" applyNumberFormat="1" applyFont="1" applyBorder="1"/>
    <xf numFmtId="2" fontId="6" fillId="0" borderId="0" xfId="0" applyNumberFormat="1" applyFont="1" applyFill="1" applyBorder="1"/>
    <xf numFmtId="2" fontId="6" fillId="0" borderId="11" xfId="0" applyNumberFormat="1" applyFont="1" applyFill="1" applyBorder="1"/>
    <xf numFmtId="2" fontId="6" fillId="0" borderId="9" xfId="0" applyNumberFormat="1" applyFont="1" applyBorder="1"/>
    <xf numFmtId="2" fontId="6" fillId="0" borderId="0" xfId="0" applyNumberFormat="1" applyFont="1" applyBorder="1"/>
    <xf numFmtId="0" fontId="6" fillId="0" borderId="15" xfId="0" applyFont="1" applyBorder="1"/>
    <xf numFmtId="2" fontId="6" fillId="0" borderId="16" xfId="0" applyNumberFormat="1" applyFont="1" applyFill="1" applyBorder="1"/>
    <xf numFmtId="2" fontId="6" fillId="0" borderId="17" xfId="0" applyNumberFormat="1" applyFont="1" applyFill="1" applyBorder="1"/>
    <xf numFmtId="2" fontId="6" fillId="0" borderId="15" xfId="0" applyNumberFormat="1" applyFont="1" applyBorder="1"/>
    <xf numFmtId="166" fontId="6" fillId="0" borderId="18" xfId="0" applyNumberFormat="1" applyFont="1" applyBorder="1"/>
    <xf numFmtId="2" fontId="6" fillId="0" borderId="16" xfId="0" applyNumberFormat="1" applyFont="1" applyBorder="1"/>
    <xf numFmtId="0" fontId="4" fillId="0" borderId="19" xfId="0" applyFont="1" applyBorder="1"/>
    <xf numFmtId="164" fontId="4" fillId="0" borderId="20" xfId="0" applyNumberFormat="1" applyFont="1" applyFill="1" applyBorder="1"/>
    <xf numFmtId="164" fontId="4" fillId="0" borderId="21" xfId="0" applyNumberFormat="1" applyFont="1" applyFill="1" applyBorder="1"/>
    <xf numFmtId="164" fontId="4" fillId="0" borderId="19" xfId="0" applyNumberFormat="1" applyFont="1" applyBorder="1"/>
    <xf numFmtId="166" fontId="4" fillId="0" borderId="22" xfId="0" applyNumberFormat="1" applyFont="1" applyBorder="1"/>
    <xf numFmtId="164" fontId="4" fillId="0" borderId="20" xfId="0" applyNumberFormat="1" applyFont="1" applyBorder="1"/>
    <xf numFmtId="0" fontId="10" fillId="0" borderId="0" xfId="0" applyFont="1" applyFill="1" applyBorder="1" applyAlignment="1"/>
    <xf numFmtId="0" fontId="0" fillId="0" borderId="0" xfId="0" applyFill="1"/>
    <xf numFmtId="0" fontId="3" fillId="0" borderId="0" xfId="0" quotePrefix="1" applyFont="1" applyFill="1" applyBorder="1" applyAlignment="1"/>
    <xf numFmtId="0" fontId="0" fillId="0" borderId="9" xfId="0" applyFill="1" applyBorder="1"/>
    <xf numFmtId="0" fontId="0" fillId="0" borderId="0" xfId="0" applyFill="1" applyBorder="1"/>
    <xf numFmtId="0" fontId="3" fillId="0" borderId="23" xfId="0" applyFont="1" applyFill="1" applyBorder="1"/>
    <xf numFmtId="0" fontId="6" fillId="0" borderId="9" xfId="0" applyFont="1" applyFill="1" applyBorder="1" applyAlignment="1">
      <alignment wrapText="1"/>
    </xf>
    <xf numFmtId="164" fontId="6" fillId="0" borderId="2" xfId="0" applyNumberFormat="1" applyFont="1" applyFill="1" applyBorder="1"/>
    <xf numFmtId="166" fontId="6" fillId="0" borderId="4" xfId="0" applyNumberFormat="1" applyFont="1" applyFill="1" applyBorder="1"/>
    <xf numFmtId="164" fontId="6" fillId="0" borderId="3" xfId="0" applyNumberFormat="1" applyFont="1" applyFill="1" applyBorder="1"/>
    <xf numFmtId="0" fontId="3" fillId="0" borderId="24" xfId="0" applyFont="1" applyFill="1" applyBorder="1"/>
    <xf numFmtId="0" fontId="6" fillId="0" borderId="9" xfId="0" applyFont="1" applyFill="1" applyBorder="1"/>
    <xf numFmtId="2" fontId="6" fillId="0" borderId="9" xfId="0" applyNumberFormat="1" applyFont="1" applyFill="1" applyBorder="1"/>
    <xf numFmtId="166" fontId="6" fillId="0" borderId="10" xfId="0" applyNumberFormat="1" applyFont="1" applyFill="1" applyBorder="1"/>
    <xf numFmtId="0" fontId="0" fillId="0" borderId="0" xfId="0" applyBorder="1"/>
    <xf numFmtId="165" fontId="7" fillId="0" borderId="10" xfId="0" applyNumberFormat="1" applyFont="1" applyBorder="1" applyAlignment="1">
      <alignment vertical="top"/>
    </xf>
    <xf numFmtId="0" fontId="3" fillId="0" borderId="25" xfId="0" applyFont="1" applyFill="1" applyBorder="1"/>
    <xf numFmtId="0" fontId="12" fillId="2" borderId="26" xfId="0" applyFont="1" applyFill="1" applyBorder="1"/>
    <xf numFmtId="0" fontId="4" fillId="2" borderId="26" xfId="0" applyFont="1" applyFill="1" applyBorder="1"/>
    <xf numFmtId="164" fontId="4" fillId="2" borderId="27" xfId="0" applyNumberFormat="1" applyFont="1" applyFill="1" applyBorder="1"/>
    <xf numFmtId="164" fontId="4" fillId="2" borderId="28" xfId="0" applyNumberFormat="1" applyFont="1" applyFill="1" applyBorder="1"/>
    <xf numFmtId="164" fontId="4" fillId="2" borderId="26" xfId="0" applyNumberFormat="1" applyFont="1" applyFill="1" applyBorder="1"/>
    <xf numFmtId="166" fontId="4" fillId="2" borderId="29" xfId="0" applyNumberFormat="1" applyFont="1" applyFill="1" applyBorder="1"/>
    <xf numFmtId="2" fontId="7" fillId="0" borderId="0" xfId="0" applyNumberFormat="1" applyFont="1" applyBorder="1" applyAlignment="1">
      <alignment vertical="top"/>
    </xf>
    <xf numFmtId="165" fontId="7" fillId="0" borderId="11" xfId="0" applyNumberFormat="1" applyFont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9" xfId="0" applyNumberFormat="1" applyFont="1" applyFill="1" applyBorder="1" applyAlignment="1">
      <alignment vertical="top"/>
    </xf>
    <xf numFmtId="166" fontId="6" fillId="0" borderId="10" xfId="0" applyNumberFormat="1" applyFont="1" applyFill="1" applyBorder="1" applyAlignment="1">
      <alignment horizontal="right" vertical="top"/>
    </xf>
    <xf numFmtId="166" fontId="6" fillId="0" borderId="10" xfId="0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 wrapText="1"/>
    </xf>
    <xf numFmtId="165" fontId="7" fillId="0" borderId="31" xfId="0" applyNumberFormat="1" applyFont="1" applyBorder="1" applyAlignment="1">
      <alignment vertical="top"/>
    </xf>
    <xf numFmtId="2" fontId="6" fillId="0" borderId="32" xfId="0" applyNumberFormat="1" applyFont="1" applyFill="1" applyBorder="1"/>
    <xf numFmtId="2" fontId="6" fillId="0" borderId="30" xfId="0" applyNumberFormat="1" applyFont="1" applyFill="1" applyBorder="1"/>
    <xf numFmtId="166" fontId="6" fillId="0" borderId="33" xfId="0" applyNumberFormat="1" applyFont="1" applyFill="1" applyBorder="1" applyAlignment="1">
      <alignment horizontal="right"/>
    </xf>
    <xf numFmtId="2" fontId="6" fillId="0" borderId="31" xfId="0" applyNumberFormat="1" applyFont="1" applyFill="1" applyBorder="1"/>
    <xf numFmtId="2" fontId="6" fillId="0" borderId="11" xfId="0" applyNumberFormat="1" applyFont="1" applyFill="1" applyBorder="1" applyAlignment="1">
      <alignment vertical="top"/>
    </xf>
    <xf numFmtId="166" fontId="6" fillId="0" borderId="10" xfId="0" applyNumberFormat="1" applyFont="1" applyFill="1" applyBorder="1" applyAlignment="1">
      <alignment vertical="top"/>
    </xf>
    <xf numFmtId="0" fontId="3" fillId="0" borderId="25" xfId="0" applyFont="1" applyFill="1" applyBorder="1" applyAlignment="1">
      <alignment wrapText="1"/>
    </xf>
    <xf numFmtId="0" fontId="6" fillId="0" borderId="30" xfId="0" applyFont="1" applyFill="1" applyBorder="1"/>
    <xf numFmtId="166" fontId="6" fillId="0" borderId="33" xfId="0" applyNumberFormat="1" applyFont="1" applyFill="1" applyBorder="1"/>
    <xf numFmtId="2" fontId="6" fillId="0" borderId="31" xfId="0" applyNumberFormat="1" applyFont="1" applyFill="1" applyBorder="1" applyAlignment="1">
      <alignment vertical="top"/>
    </xf>
    <xf numFmtId="2" fontId="6" fillId="0" borderId="32" xfId="0" applyNumberFormat="1" applyFont="1" applyFill="1" applyBorder="1" applyAlignment="1">
      <alignment vertical="top"/>
    </xf>
    <xf numFmtId="2" fontId="6" fillId="0" borderId="30" xfId="0" applyNumberFormat="1" applyFont="1" applyFill="1" applyBorder="1" applyAlignment="1">
      <alignment vertical="top"/>
    </xf>
    <xf numFmtId="166" fontId="6" fillId="0" borderId="33" xfId="0" applyNumberFormat="1" applyFont="1" applyFill="1" applyBorder="1" applyAlignment="1">
      <alignment vertical="top"/>
    </xf>
    <xf numFmtId="165" fontId="7" fillId="0" borderId="33" xfId="0" applyNumberFormat="1" applyFont="1" applyBorder="1" applyAlignment="1">
      <alignment vertical="top"/>
    </xf>
    <xf numFmtId="0" fontId="3" fillId="0" borderId="34" xfId="0" applyFont="1" applyFill="1" applyBorder="1"/>
    <xf numFmtId="0" fontId="3" fillId="0" borderId="9" xfId="0" applyFont="1" applyFill="1" applyBorder="1"/>
    <xf numFmtId="0" fontId="3" fillId="0" borderId="35" xfId="0" applyFont="1" applyFill="1" applyBorder="1"/>
    <xf numFmtId="165" fontId="7" fillId="0" borderId="0" xfId="0" applyNumberFormat="1" applyFont="1" applyFill="1" applyBorder="1" applyAlignment="1">
      <alignment vertical="top"/>
    </xf>
    <xf numFmtId="2" fontId="6" fillId="0" borderId="5" xfId="0" applyNumberFormat="1" applyFont="1" applyFill="1" applyBorder="1"/>
    <xf numFmtId="0" fontId="13" fillId="0" borderId="0" xfId="0" applyFont="1" applyFill="1" applyBorder="1"/>
    <xf numFmtId="2" fontId="6" fillId="0" borderId="9" xfId="0" applyNumberFormat="1" applyFont="1" applyBorder="1" applyAlignment="1">
      <alignment vertical="top"/>
    </xf>
    <xf numFmtId="166" fontId="6" fillId="0" borderId="1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0" fontId="3" fillId="0" borderId="25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2" fontId="6" fillId="0" borderId="36" xfId="0" applyNumberFormat="1" applyFont="1" applyFill="1" applyBorder="1"/>
    <xf numFmtId="2" fontId="6" fillId="0" borderId="24" xfId="0" applyNumberFormat="1" applyFont="1" applyFill="1" applyBorder="1"/>
    <xf numFmtId="166" fontId="6" fillId="0" borderId="37" xfId="0" applyNumberFormat="1" applyFont="1" applyFill="1" applyBorder="1"/>
    <xf numFmtId="0" fontId="3" fillId="0" borderId="38" xfId="0" applyFont="1" applyFill="1" applyBorder="1"/>
    <xf numFmtId="0" fontId="7" fillId="0" borderId="35" xfId="0" applyFont="1" applyFill="1" applyBorder="1"/>
    <xf numFmtId="2" fontId="7" fillId="0" borderId="39" xfId="0" applyNumberFormat="1" applyFont="1" applyFill="1" applyBorder="1"/>
    <xf numFmtId="2" fontId="7" fillId="0" borderId="38" xfId="0" applyNumberFormat="1" applyFont="1" applyFill="1" applyBorder="1"/>
    <xf numFmtId="2" fontId="7" fillId="0" borderId="35" xfId="0" applyNumberFormat="1" applyFont="1" applyFill="1" applyBorder="1"/>
    <xf numFmtId="166" fontId="7" fillId="0" borderId="40" xfId="0" applyNumberFormat="1" applyFont="1" applyFill="1" applyBorder="1"/>
    <xf numFmtId="0" fontId="3" fillId="0" borderId="11" xfId="0" applyFont="1" applyFill="1" applyBorder="1"/>
    <xf numFmtId="0" fontId="7" fillId="0" borderId="9" xfId="0" applyFont="1" applyFill="1" applyBorder="1"/>
    <xf numFmtId="2" fontId="7" fillId="0" borderId="0" xfId="0" applyNumberFormat="1" applyFont="1" applyFill="1" applyBorder="1"/>
    <xf numFmtId="2" fontId="7" fillId="0" borderId="11" xfId="0" applyNumberFormat="1" applyFont="1" applyFill="1" applyBorder="1"/>
    <xf numFmtId="2" fontId="7" fillId="0" borderId="9" xfId="0" applyNumberFormat="1" applyFont="1" applyFill="1" applyBorder="1"/>
    <xf numFmtId="166" fontId="7" fillId="0" borderId="10" xfId="0" applyNumberFormat="1" applyFont="1" applyFill="1" applyBorder="1"/>
    <xf numFmtId="0" fontId="7" fillId="0" borderId="24" xfId="0" applyFont="1" applyFill="1" applyBorder="1"/>
    <xf numFmtId="2" fontId="7" fillId="0" borderId="36" xfId="0" applyNumberFormat="1" applyFont="1" applyFill="1" applyBorder="1"/>
    <xf numFmtId="2" fontId="7" fillId="0" borderId="23" xfId="0" applyNumberFormat="1" applyFont="1" applyFill="1" applyBorder="1"/>
    <xf numFmtId="2" fontId="7" fillId="0" borderId="24" xfId="0" applyNumberFormat="1" applyFont="1" applyFill="1" applyBorder="1"/>
    <xf numFmtId="166" fontId="7" fillId="0" borderId="37" xfId="0" applyNumberFormat="1" applyFont="1" applyFill="1" applyBorder="1"/>
    <xf numFmtId="165" fontId="7" fillId="0" borderId="24" xfId="0" applyNumberFormat="1" applyFont="1" applyBorder="1" applyAlignment="1">
      <alignment vertical="top"/>
    </xf>
    <xf numFmtId="165" fontId="7" fillId="0" borderId="37" xfId="0" applyNumberFormat="1" applyFont="1" applyBorder="1" applyAlignment="1">
      <alignment vertical="top"/>
    </xf>
    <xf numFmtId="165" fontId="7" fillId="0" borderId="9" xfId="0" applyNumberFormat="1" applyFont="1" applyBorder="1" applyAlignment="1">
      <alignment vertical="top"/>
    </xf>
    <xf numFmtId="0" fontId="6" fillId="0" borderId="24" xfId="0" applyFont="1" applyFill="1" applyBorder="1"/>
    <xf numFmtId="2" fontId="6" fillId="0" borderId="23" xfId="0" applyNumberFormat="1" applyFont="1" applyFill="1" applyBorder="1"/>
    <xf numFmtId="166" fontId="6" fillId="0" borderId="37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4" fillId="2" borderId="35" xfId="0" applyFont="1" applyFill="1" applyBorder="1"/>
    <xf numFmtId="164" fontId="4" fillId="2" borderId="39" xfId="0" applyNumberFormat="1" applyFont="1" applyFill="1" applyBorder="1"/>
    <xf numFmtId="165" fontId="7" fillId="2" borderId="41" xfId="0" applyNumberFormat="1" applyFont="1" applyFill="1" applyBorder="1" applyAlignment="1">
      <alignment vertical="top"/>
    </xf>
    <xf numFmtId="164" fontId="4" fillId="2" borderId="38" xfId="0" applyNumberFormat="1" applyFont="1" applyFill="1" applyBorder="1"/>
    <xf numFmtId="166" fontId="4" fillId="2" borderId="40" xfId="0" applyNumberFormat="1" applyFont="1" applyFill="1" applyBorder="1"/>
    <xf numFmtId="0" fontId="12" fillId="2" borderId="42" xfId="0" applyFont="1" applyFill="1" applyBorder="1"/>
    <xf numFmtId="0" fontId="4" fillId="2" borderId="42" xfId="0" applyFont="1" applyFill="1" applyBorder="1"/>
    <xf numFmtId="164" fontId="4" fillId="2" borderId="43" xfId="0" applyNumberFormat="1" applyFont="1" applyFill="1" applyBorder="1"/>
    <xf numFmtId="164" fontId="4" fillId="2" borderId="44" xfId="0" applyNumberFormat="1" applyFont="1" applyFill="1" applyBorder="1"/>
    <xf numFmtId="2" fontId="4" fillId="2" borderId="43" xfId="0" applyNumberFormat="1" applyFont="1" applyFill="1" applyBorder="1"/>
    <xf numFmtId="166" fontId="4" fillId="2" borderId="45" xfId="0" applyNumberFormat="1" applyFont="1" applyFill="1" applyBorder="1"/>
    <xf numFmtId="0" fontId="14" fillId="0" borderId="0" xfId="0" applyFont="1"/>
    <xf numFmtId="0" fontId="15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8" fillId="0" borderId="4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>
      <selection activeCell="A15" sqref="A15"/>
    </sheetView>
  </sheetViews>
  <sheetFormatPr defaultRowHeight="15"/>
  <cols>
    <col min="1" max="1" width="38" customWidth="1"/>
    <col min="2" max="2" width="10.7109375" customWidth="1"/>
    <col min="3" max="3" width="10.85546875" customWidth="1"/>
    <col min="4" max="4" width="11.85546875" customWidth="1"/>
    <col min="5" max="5" width="10.42578125" customWidth="1"/>
    <col min="6" max="6" width="12.7109375" bestFit="1" customWidth="1"/>
    <col min="7" max="7" width="11" bestFit="1" customWidth="1"/>
    <col min="8" max="8" width="10.5703125" bestFit="1" customWidth="1"/>
    <col min="9" max="9" width="9.28515625" bestFit="1" customWidth="1"/>
  </cols>
  <sheetData>
    <row r="1" spans="1:9" ht="15.75">
      <c r="A1" s="126" t="s">
        <v>0</v>
      </c>
      <c r="B1" s="126"/>
      <c r="C1" s="126"/>
      <c r="D1" s="126"/>
      <c r="E1" s="126"/>
      <c r="F1" s="126"/>
      <c r="G1" s="126"/>
      <c r="H1" s="126"/>
      <c r="I1" s="126"/>
    </row>
    <row r="2" spans="1:9" ht="15.75">
      <c r="A2" s="127" t="s">
        <v>1</v>
      </c>
      <c r="B2" s="127"/>
      <c r="C2" s="127"/>
      <c r="D2" s="127"/>
      <c r="E2" s="127"/>
      <c r="F2" s="127"/>
      <c r="G2" s="127"/>
      <c r="H2" s="127"/>
      <c r="I2" s="127"/>
    </row>
    <row r="3" spans="1:9">
      <c r="A3" s="1"/>
      <c r="B3" s="1"/>
      <c r="C3" s="1"/>
      <c r="D3" s="1"/>
      <c r="E3" s="1"/>
      <c r="F3" s="1"/>
      <c r="G3" s="1"/>
    </row>
    <row r="4" spans="1:9" ht="15.75" thickBot="1">
      <c r="A4" s="128" t="s">
        <v>2</v>
      </c>
      <c r="B4" s="128"/>
      <c r="C4" s="128"/>
      <c r="D4" s="128"/>
      <c r="E4" s="128"/>
      <c r="F4" s="128"/>
      <c r="G4" s="128"/>
      <c r="H4" s="128"/>
      <c r="I4" s="128"/>
    </row>
    <row r="5" spans="1:9" ht="30.75" customHeight="1" thickBot="1">
      <c r="A5" s="129"/>
      <c r="B5" s="132" t="s">
        <v>3</v>
      </c>
      <c r="C5" s="132" t="s">
        <v>4</v>
      </c>
      <c r="D5" s="135" t="s">
        <v>5</v>
      </c>
      <c r="E5" s="138" t="s">
        <v>6</v>
      </c>
      <c r="F5" s="141" t="s">
        <v>7</v>
      </c>
      <c r="G5" s="142"/>
      <c r="H5" s="142"/>
      <c r="I5" s="143"/>
    </row>
    <row r="6" spans="1:9" ht="30.75" customHeight="1" thickBot="1">
      <c r="A6" s="130"/>
      <c r="B6" s="133"/>
      <c r="C6" s="133"/>
      <c r="D6" s="136"/>
      <c r="E6" s="139"/>
      <c r="F6" s="144" t="s">
        <v>8</v>
      </c>
      <c r="G6" s="124"/>
      <c r="H6" s="123" t="s">
        <v>9</v>
      </c>
      <c r="I6" s="124"/>
    </row>
    <row r="7" spans="1:9" ht="15.75" thickBot="1">
      <c r="A7" s="131"/>
      <c r="B7" s="134"/>
      <c r="C7" s="134"/>
      <c r="D7" s="137"/>
      <c r="E7" s="140"/>
      <c r="F7" s="2" t="s">
        <v>10</v>
      </c>
      <c r="G7" s="3" t="s">
        <v>11</v>
      </c>
      <c r="H7" s="2" t="s">
        <v>10</v>
      </c>
      <c r="I7" s="3" t="s">
        <v>11</v>
      </c>
    </row>
    <row r="8" spans="1:9">
      <c r="A8" s="4" t="s">
        <v>12</v>
      </c>
      <c r="B8" s="5">
        <v>269.08035989999996</v>
      </c>
      <c r="C8" s="6">
        <v>0</v>
      </c>
      <c r="D8" s="5">
        <v>272.42</v>
      </c>
      <c r="E8" s="7">
        <v>231.36999999999998</v>
      </c>
      <c r="F8" s="8">
        <f>E8-B8</f>
        <v>-37.710359899999986</v>
      </c>
      <c r="G8" s="9">
        <f>F8/B8</f>
        <v>-0.14014534510811019</v>
      </c>
      <c r="H8" s="10">
        <f>E8-D8</f>
        <v>-41.05000000000004</v>
      </c>
      <c r="I8" s="9">
        <f>H8/D8</f>
        <v>-0.15068644005579634</v>
      </c>
    </row>
    <row r="9" spans="1:9">
      <c r="A9" s="4" t="s">
        <v>13</v>
      </c>
      <c r="B9" s="11">
        <v>486.92255795999995</v>
      </c>
      <c r="C9" s="5">
        <v>0.36555900000000002</v>
      </c>
      <c r="D9" s="11">
        <v>478.73999999999995</v>
      </c>
      <c r="E9" s="12">
        <v>521.04999999999995</v>
      </c>
      <c r="F9" s="13">
        <f>E9-B9</f>
        <v>34.127442040000005</v>
      </c>
      <c r="G9" s="9">
        <f>F9/B9</f>
        <v>7.0088028336537919E-2</v>
      </c>
      <c r="H9" s="14">
        <f t="shared" ref="H9:H12" si="0">E9-D9</f>
        <v>42.31</v>
      </c>
      <c r="I9" s="9">
        <f t="shared" ref="I9:I12" si="1">H9/D9</f>
        <v>8.837782512428459E-2</v>
      </c>
    </row>
    <row r="10" spans="1:9">
      <c r="A10" s="4" t="s">
        <v>14</v>
      </c>
      <c r="B10" s="11">
        <v>334.32884899999999</v>
      </c>
      <c r="C10" s="11">
        <v>15.061667</v>
      </c>
      <c r="D10" s="11">
        <v>336.79</v>
      </c>
      <c r="E10" s="12">
        <v>379.58</v>
      </c>
      <c r="F10" s="13">
        <f>E10-B10</f>
        <v>45.251150999999993</v>
      </c>
      <c r="G10" s="9">
        <f>F10/B10</f>
        <v>0.13534922617461587</v>
      </c>
      <c r="H10" s="14">
        <f t="shared" si="0"/>
        <v>42.789999999999964</v>
      </c>
      <c r="I10" s="9">
        <f t="shared" si="1"/>
        <v>0.12705246592832317</v>
      </c>
    </row>
    <row r="11" spans="1:9" ht="15.75" thickBot="1">
      <c r="A11" s="15" t="s">
        <v>15</v>
      </c>
      <c r="B11" s="16">
        <v>76.727643999999998</v>
      </c>
      <c r="C11" s="6">
        <v>0</v>
      </c>
      <c r="D11" s="16">
        <v>76.89</v>
      </c>
      <c r="E11" s="17">
        <v>77.58</v>
      </c>
      <c r="F11" s="18">
        <f>E11-B11</f>
        <v>0.85235600000000034</v>
      </c>
      <c r="G11" s="19">
        <f>F11/B11</f>
        <v>1.1108851459064746E-2</v>
      </c>
      <c r="H11" s="20">
        <f t="shared" si="0"/>
        <v>0.68999999999999773</v>
      </c>
      <c r="I11" s="19">
        <f t="shared" si="1"/>
        <v>8.9738587592664548E-3</v>
      </c>
    </row>
    <row r="12" spans="1:9" ht="24" customHeight="1" thickTop="1" thickBot="1">
      <c r="A12" s="21" t="s">
        <v>16</v>
      </c>
      <c r="B12" s="22">
        <f>SUM(B8:B11)</f>
        <v>1167.0594108599998</v>
      </c>
      <c r="C12" s="22">
        <f t="shared" ref="C12:E12" si="2">SUM(C8:C11)</f>
        <v>15.427225999999999</v>
      </c>
      <c r="D12" s="22">
        <f t="shared" si="2"/>
        <v>1164.8400000000001</v>
      </c>
      <c r="E12" s="23">
        <f t="shared" si="2"/>
        <v>1209.58</v>
      </c>
      <c r="F12" s="24">
        <f>E12-B12</f>
        <v>42.520589140000084</v>
      </c>
      <c r="G12" s="25">
        <f>F12/B12</f>
        <v>3.6433954213750688E-2</v>
      </c>
      <c r="H12" s="26">
        <f t="shared" si="0"/>
        <v>44.739999999999782</v>
      </c>
      <c r="I12" s="25">
        <f t="shared" si="1"/>
        <v>3.8408708492153235E-2</v>
      </c>
    </row>
    <row r="13" spans="1:9" ht="26.25" customHeight="1">
      <c r="A13" s="125" t="s">
        <v>17</v>
      </c>
      <c r="B13" s="125"/>
      <c r="C13" s="125"/>
      <c r="D13" s="125"/>
      <c r="E13" s="125"/>
      <c r="F13" s="125"/>
      <c r="G13" s="125"/>
      <c r="H13" s="125"/>
      <c r="I13" s="125"/>
    </row>
  </sheetData>
  <mergeCells count="12">
    <mergeCell ref="H6:I6"/>
    <mergeCell ref="A13:I13"/>
    <mergeCell ref="A1:I1"/>
    <mergeCell ref="A2:I2"/>
    <mergeCell ref="A4:I4"/>
    <mergeCell ref="A5:A7"/>
    <mergeCell ref="B5:B7"/>
    <mergeCell ref="C5:C7"/>
    <mergeCell ref="D5:D7"/>
    <mergeCell ref="E5:E7"/>
    <mergeCell ref="F5:I5"/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workbookViewId="0">
      <selection sqref="A1:J1"/>
    </sheetView>
  </sheetViews>
  <sheetFormatPr defaultRowHeight="15"/>
  <cols>
    <col min="1" max="1" width="10.42578125" customWidth="1"/>
    <col min="2" max="2" width="65.140625" style="121" customWidth="1"/>
    <col min="3" max="3" width="13.42578125" bestFit="1" customWidth="1"/>
    <col min="4" max="4" width="9.85546875" customWidth="1"/>
    <col min="5" max="5" width="12.42578125" customWidth="1"/>
    <col min="6" max="6" width="10.28515625" customWidth="1"/>
    <col min="7" max="8" width="10.7109375" bestFit="1" customWidth="1"/>
    <col min="9" max="9" width="11" bestFit="1" customWidth="1"/>
    <col min="10" max="10" width="9.42578125" bestFit="1" customWidth="1"/>
    <col min="16" max="16" width="9.85546875" customWidth="1"/>
  </cols>
  <sheetData>
    <row r="1" spans="1:25" s="28" customFormat="1" ht="18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28" customFormat="1" ht="18.75">
      <c r="A2" s="150" t="s">
        <v>18</v>
      </c>
      <c r="B2" s="150"/>
      <c r="C2" s="150"/>
      <c r="D2" s="150"/>
      <c r="E2" s="150"/>
      <c r="F2" s="150"/>
      <c r="G2" s="150"/>
      <c r="H2" s="150"/>
      <c r="I2" s="150"/>
      <c r="J2" s="150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s="28" customFormat="1"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s="28" customFormat="1" ht="15.75" thickBot="1">
      <c r="A4" s="151" t="s">
        <v>2</v>
      </c>
      <c r="B4" s="151"/>
      <c r="C4" s="151"/>
      <c r="D4" s="151"/>
      <c r="E4" s="151"/>
      <c r="F4" s="151"/>
      <c r="G4" s="151"/>
      <c r="H4" s="151"/>
      <c r="I4" s="151"/>
      <c r="J4" s="151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s="28" customFormat="1" ht="22.5" customHeight="1" thickBot="1">
      <c r="A5" s="152" t="s">
        <v>19</v>
      </c>
      <c r="B5" s="155" t="s">
        <v>20</v>
      </c>
      <c r="C5" s="132" t="s">
        <v>3</v>
      </c>
      <c r="D5" s="132" t="s">
        <v>4</v>
      </c>
      <c r="E5" s="135" t="s">
        <v>5</v>
      </c>
      <c r="F5" s="138" t="s">
        <v>6</v>
      </c>
      <c r="G5" s="141" t="s">
        <v>7</v>
      </c>
      <c r="H5" s="142"/>
      <c r="I5" s="142"/>
      <c r="J5" s="143"/>
      <c r="K5" s="3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s="31" customFormat="1" ht="32.25" customHeight="1" thickBot="1">
      <c r="A6" s="153"/>
      <c r="B6" s="156"/>
      <c r="C6" s="133"/>
      <c r="D6" s="133"/>
      <c r="E6" s="136"/>
      <c r="F6" s="139"/>
      <c r="G6" s="145" t="s">
        <v>8</v>
      </c>
      <c r="H6" s="146"/>
      <c r="I6" s="147" t="s">
        <v>21</v>
      </c>
      <c r="J6" s="146"/>
    </row>
    <row r="7" spans="1:25" s="31" customFormat="1" ht="23.25" customHeight="1" thickBot="1">
      <c r="A7" s="154"/>
      <c r="B7" s="157"/>
      <c r="C7" s="134"/>
      <c r="D7" s="134"/>
      <c r="E7" s="137"/>
      <c r="F7" s="140"/>
      <c r="G7" s="2" t="s">
        <v>10</v>
      </c>
      <c r="H7" s="3" t="s">
        <v>11</v>
      </c>
      <c r="I7" s="2" t="s">
        <v>10</v>
      </c>
      <c r="J7" s="3" t="s">
        <v>11</v>
      </c>
    </row>
    <row r="8" spans="1:25" s="31" customFormat="1">
      <c r="A8" s="32" t="s">
        <v>22</v>
      </c>
      <c r="B8" s="33" t="s">
        <v>23</v>
      </c>
      <c r="C8" s="5">
        <v>118.37626</v>
      </c>
      <c r="D8" s="6">
        <v>0</v>
      </c>
      <c r="E8" s="5">
        <v>118.5</v>
      </c>
      <c r="F8" s="7">
        <v>99.23</v>
      </c>
      <c r="G8" s="34">
        <f t="shared" ref="G8:G65" si="0">F8-C8</f>
        <v>-19.146259999999998</v>
      </c>
      <c r="H8" s="35">
        <f t="shared" ref="H8:H65" si="1">IF(C8&lt;&gt;0,G8/C8,"N/A  ")</f>
        <v>-0.16174070713164951</v>
      </c>
      <c r="I8" s="36">
        <f>F8-E8</f>
        <v>-19.269999999999996</v>
      </c>
      <c r="J8" s="35">
        <f>IF(E8&lt;&gt;0,I8/E8,"N/A  ")</f>
        <v>-0.16261603375527423</v>
      </c>
      <c r="L8" s="6"/>
    </row>
    <row r="9" spans="1:25" s="41" customFormat="1">
      <c r="A9" s="37" t="s">
        <v>22</v>
      </c>
      <c r="B9" s="38" t="s">
        <v>24</v>
      </c>
      <c r="C9" s="11">
        <v>2.98298</v>
      </c>
      <c r="D9" s="6">
        <v>0</v>
      </c>
      <c r="E9" s="11">
        <v>3</v>
      </c>
      <c r="F9" s="12">
        <v>2</v>
      </c>
      <c r="G9" s="39">
        <f t="shared" si="0"/>
        <v>-0.98297999999999996</v>
      </c>
      <c r="H9" s="40">
        <f t="shared" si="1"/>
        <v>-0.32952953087181275</v>
      </c>
      <c r="I9" s="11">
        <f t="shared" ref="I9:I65" si="2">F9-E9</f>
        <v>-1</v>
      </c>
      <c r="J9" s="40">
        <f t="shared" ref="J9:J65" si="3">IF(E9&lt;&gt;0,I9/E9,"N/A  ")</f>
        <v>-0.33333333333333331</v>
      </c>
    </row>
    <row r="10" spans="1:25" s="31" customFormat="1">
      <c r="A10" s="37" t="s">
        <v>22</v>
      </c>
      <c r="B10" s="33" t="s">
        <v>25</v>
      </c>
      <c r="C10" s="11">
        <v>20.852602900000001</v>
      </c>
      <c r="D10" s="6">
        <v>0</v>
      </c>
      <c r="E10" s="11">
        <v>25</v>
      </c>
      <c r="F10" s="12">
        <v>25</v>
      </c>
      <c r="G10" s="39">
        <f t="shared" si="0"/>
        <v>4.1473970999999992</v>
      </c>
      <c r="H10" s="40">
        <f t="shared" si="1"/>
        <v>0.19889109862634938</v>
      </c>
      <c r="I10" s="6">
        <f t="shared" si="2"/>
        <v>0</v>
      </c>
      <c r="J10" s="42">
        <f t="shared" si="3"/>
        <v>0</v>
      </c>
    </row>
    <row r="11" spans="1:25" s="31" customFormat="1">
      <c r="A11" s="43" t="s">
        <v>22</v>
      </c>
      <c r="B11" s="38" t="s">
        <v>26</v>
      </c>
      <c r="C11" s="11">
        <v>57.926855000000003</v>
      </c>
      <c r="D11" s="6">
        <v>0</v>
      </c>
      <c r="E11" s="11">
        <v>58.22</v>
      </c>
      <c r="F11" s="12">
        <v>48.22</v>
      </c>
      <c r="G11" s="39">
        <f t="shared" si="0"/>
        <v>-9.7068550000000045</v>
      </c>
      <c r="H11" s="40">
        <f t="shared" si="1"/>
        <v>-0.16757089608955991</v>
      </c>
      <c r="I11" s="11">
        <f t="shared" si="2"/>
        <v>-10</v>
      </c>
      <c r="J11" s="40">
        <f t="shared" si="3"/>
        <v>-0.17176228100309174</v>
      </c>
    </row>
    <row r="12" spans="1:25" s="31" customFormat="1">
      <c r="A12" s="43" t="s">
        <v>22</v>
      </c>
      <c r="B12" s="38" t="s">
        <v>27</v>
      </c>
      <c r="C12" s="11">
        <v>64.162385</v>
      </c>
      <c r="D12" s="6">
        <v>0</v>
      </c>
      <c r="E12" s="11">
        <v>63.5</v>
      </c>
      <c r="F12" s="12">
        <v>54.72</v>
      </c>
      <c r="G12" s="39">
        <f t="shared" si="0"/>
        <v>-9.4423850000000016</v>
      </c>
      <c r="H12" s="40">
        <f t="shared" si="1"/>
        <v>-0.14716387179186063</v>
      </c>
      <c r="I12" s="11">
        <f t="shared" si="2"/>
        <v>-8.7800000000000011</v>
      </c>
      <c r="J12" s="40">
        <f t="shared" si="3"/>
        <v>-0.1382677165354331</v>
      </c>
      <c r="N12" s="6"/>
    </row>
    <row r="13" spans="1:25" s="31" customFormat="1">
      <c r="A13" s="43" t="s">
        <v>22</v>
      </c>
      <c r="B13" s="38" t="s">
        <v>28</v>
      </c>
      <c r="C13" s="11">
        <v>4.7792770000000004</v>
      </c>
      <c r="D13" s="6">
        <v>0</v>
      </c>
      <c r="E13" s="11">
        <v>4.2</v>
      </c>
      <c r="F13" s="12">
        <v>2.2000000000000002</v>
      </c>
      <c r="G13" s="39">
        <f t="shared" si="0"/>
        <v>-2.5792770000000003</v>
      </c>
      <c r="H13" s="40">
        <f t="shared" si="1"/>
        <v>-0.53967932806573049</v>
      </c>
      <c r="I13" s="11">
        <f t="shared" si="2"/>
        <v>-2</v>
      </c>
      <c r="J13" s="40">
        <f t="shared" si="3"/>
        <v>-0.47619047619047616</v>
      </c>
    </row>
    <row r="14" spans="1:25" s="31" customFormat="1" ht="15.75" thickBot="1">
      <c r="A14" s="44" t="s">
        <v>29</v>
      </c>
      <c r="B14" s="45" t="s">
        <v>30</v>
      </c>
      <c r="C14" s="46">
        <f>SUM(C8:C13)</f>
        <v>269.08035989999996</v>
      </c>
      <c r="D14" s="46">
        <f t="shared" ref="D14:F14" si="4">SUM(D8:D13)</f>
        <v>0</v>
      </c>
      <c r="E14" s="46">
        <f t="shared" si="4"/>
        <v>272.42</v>
      </c>
      <c r="F14" s="47">
        <f t="shared" si="4"/>
        <v>231.36999999999998</v>
      </c>
      <c r="G14" s="48">
        <f t="shared" si="0"/>
        <v>-37.710359899999986</v>
      </c>
      <c r="H14" s="49">
        <f t="shared" si="1"/>
        <v>-0.14014534510811019</v>
      </c>
      <c r="I14" s="46">
        <f t="shared" si="2"/>
        <v>-41.05000000000004</v>
      </c>
      <c r="J14" s="49">
        <f t="shared" si="3"/>
        <v>-0.15068644005579634</v>
      </c>
    </row>
    <row r="15" spans="1:25" s="31" customFormat="1">
      <c r="A15" s="43" t="s">
        <v>31</v>
      </c>
      <c r="B15" s="38" t="s">
        <v>32</v>
      </c>
      <c r="C15" s="11">
        <v>64.514223000000001</v>
      </c>
      <c r="D15" s="50">
        <v>0</v>
      </c>
      <c r="E15" s="11">
        <v>64</v>
      </c>
      <c r="F15" s="12">
        <v>64</v>
      </c>
      <c r="G15" s="39">
        <f t="shared" si="0"/>
        <v>-0.51422300000000121</v>
      </c>
      <c r="H15" s="40">
        <f t="shared" si="1"/>
        <v>-7.9706919821385929E-3</v>
      </c>
      <c r="I15" s="6">
        <f t="shared" si="2"/>
        <v>0</v>
      </c>
      <c r="J15" s="42">
        <f t="shared" si="3"/>
        <v>0</v>
      </c>
      <c r="N15" s="6"/>
    </row>
    <row r="16" spans="1:25" s="31" customFormat="1">
      <c r="A16" s="43" t="s">
        <v>31</v>
      </c>
      <c r="B16" s="38" t="s">
        <v>33</v>
      </c>
      <c r="C16" s="11">
        <v>14</v>
      </c>
      <c r="D16" s="6">
        <v>0</v>
      </c>
      <c r="E16" s="11">
        <v>14</v>
      </c>
      <c r="F16" s="51">
        <v>0</v>
      </c>
      <c r="G16" s="39">
        <f t="shared" si="0"/>
        <v>-14</v>
      </c>
      <c r="H16" s="40">
        <f t="shared" si="1"/>
        <v>-1</v>
      </c>
      <c r="I16" s="11">
        <f t="shared" si="2"/>
        <v>-14</v>
      </c>
      <c r="J16" s="40">
        <f t="shared" si="3"/>
        <v>-1</v>
      </c>
      <c r="N16" s="6"/>
    </row>
    <row r="17" spans="1:10" s="31" customFormat="1" ht="30">
      <c r="A17" s="43" t="s">
        <v>31</v>
      </c>
      <c r="B17" s="33" t="s">
        <v>34</v>
      </c>
      <c r="C17" s="52">
        <v>4.37</v>
      </c>
      <c r="D17" s="6">
        <v>0</v>
      </c>
      <c r="E17" s="52">
        <v>5</v>
      </c>
      <c r="F17" s="51">
        <v>0</v>
      </c>
      <c r="G17" s="53">
        <f t="shared" si="0"/>
        <v>-4.37</v>
      </c>
      <c r="H17" s="54">
        <f t="shared" si="1"/>
        <v>-1</v>
      </c>
      <c r="I17" s="52">
        <f t="shared" si="2"/>
        <v>-5</v>
      </c>
      <c r="J17" s="54">
        <f t="shared" si="3"/>
        <v>-1</v>
      </c>
    </row>
    <row r="18" spans="1:10" s="31" customFormat="1">
      <c r="A18" s="43" t="s">
        <v>31</v>
      </c>
      <c r="B18" s="33" t="s">
        <v>35</v>
      </c>
      <c r="C18" s="11">
        <v>10.243873000000001</v>
      </c>
      <c r="D18" s="6">
        <v>0</v>
      </c>
      <c r="E18" s="11">
        <v>10</v>
      </c>
      <c r="F18" s="12">
        <v>10</v>
      </c>
      <c r="G18" s="39">
        <f t="shared" si="0"/>
        <v>-0.24387300000000067</v>
      </c>
      <c r="H18" s="55">
        <f t="shared" si="1"/>
        <v>-2.380671841597418E-2</v>
      </c>
      <c r="I18" s="6">
        <f t="shared" si="2"/>
        <v>0</v>
      </c>
      <c r="J18" s="42">
        <f t="shared" si="3"/>
        <v>0</v>
      </c>
    </row>
    <row r="19" spans="1:10" s="31" customFormat="1">
      <c r="A19" s="43" t="s">
        <v>31</v>
      </c>
      <c r="B19" s="56" t="s">
        <v>36</v>
      </c>
      <c r="C19" s="57">
        <v>0</v>
      </c>
      <c r="D19" s="57">
        <v>0</v>
      </c>
      <c r="E19" s="57">
        <v>0</v>
      </c>
      <c r="F19" s="58">
        <v>15.5</v>
      </c>
      <c r="G19" s="59">
        <f t="shared" si="0"/>
        <v>15.5</v>
      </c>
      <c r="H19" s="60" t="str">
        <f t="shared" si="1"/>
        <v xml:space="preserve">N/A  </v>
      </c>
      <c r="I19" s="61">
        <f t="shared" si="2"/>
        <v>15.5</v>
      </c>
      <c r="J19" s="60" t="str">
        <f t="shared" si="3"/>
        <v xml:space="preserve">N/A  </v>
      </c>
    </row>
    <row r="20" spans="1:10" s="31" customFormat="1" ht="30">
      <c r="A20" s="37" t="s">
        <v>31</v>
      </c>
      <c r="B20" s="33" t="s">
        <v>37</v>
      </c>
      <c r="C20" s="52">
        <v>4.8497859999999999</v>
      </c>
      <c r="D20" s="6">
        <v>0</v>
      </c>
      <c r="E20" s="52">
        <v>5</v>
      </c>
      <c r="F20" s="62">
        <v>4</v>
      </c>
      <c r="G20" s="53">
        <f t="shared" si="0"/>
        <v>-0.84978599999999993</v>
      </c>
      <c r="H20" s="63">
        <f t="shared" si="1"/>
        <v>-0.17522133966323461</v>
      </c>
      <c r="I20" s="52">
        <f t="shared" si="2"/>
        <v>-1</v>
      </c>
      <c r="J20" s="63">
        <f t="shared" si="3"/>
        <v>-0.2</v>
      </c>
    </row>
    <row r="21" spans="1:10" s="31" customFormat="1">
      <c r="A21" s="43" t="s">
        <v>31</v>
      </c>
      <c r="B21" s="38" t="s">
        <v>38</v>
      </c>
      <c r="C21" s="11">
        <v>13.738197</v>
      </c>
      <c r="D21" s="6">
        <v>0</v>
      </c>
      <c r="E21" s="11">
        <v>11.85</v>
      </c>
      <c r="F21" s="12">
        <v>11.85</v>
      </c>
      <c r="G21" s="39">
        <f t="shared" si="0"/>
        <v>-1.8881969999999999</v>
      </c>
      <c r="H21" s="40">
        <f t="shared" si="1"/>
        <v>-0.13744139787775644</v>
      </c>
      <c r="I21" s="6">
        <f t="shared" si="2"/>
        <v>0</v>
      </c>
      <c r="J21" s="42">
        <f t="shared" si="3"/>
        <v>0</v>
      </c>
    </row>
    <row r="22" spans="1:10" s="31" customFormat="1" ht="30">
      <c r="A22" s="64" t="s">
        <v>31</v>
      </c>
      <c r="B22" s="33" t="s">
        <v>39</v>
      </c>
      <c r="C22" s="52">
        <v>2.7</v>
      </c>
      <c r="D22" s="6">
        <v>0</v>
      </c>
      <c r="E22" s="52">
        <v>2.7</v>
      </c>
      <c r="F22" s="51">
        <v>0</v>
      </c>
      <c r="G22" s="53">
        <f t="shared" si="0"/>
        <v>-2.7</v>
      </c>
      <c r="H22" s="63">
        <f t="shared" si="1"/>
        <v>-1</v>
      </c>
      <c r="I22" s="52">
        <f t="shared" si="2"/>
        <v>-2.7</v>
      </c>
      <c r="J22" s="63">
        <f t="shared" si="3"/>
        <v>-1</v>
      </c>
    </row>
    <row r="23" spans="1:10" s="31" customFormat="1">
      <c r="A23" s="64" t="s">
        <v>31</v>
      </c>
      <c r="B23" s="33" t="s">
        <v>40</v>
      </c>
      <c r="C23" s="52">
        <v>3.4321679999999999</v>
      </c>
      <c r="D23" s="6">
        <v>0</v>
      </c>
      <c r="E23" s="52">
        <v>3.15</v>
      </c>
      <c r="F23" s="62">
        <v>3.15</v>
      </c>
      <c r="G23" s="53">
        <f t="shared" si="0"/>
        <v>-0.28216799999999997</v>
      </c>
      <c r="H23" s="63">
        <f t="shared" si="1"/>
        <v>-8.2212758816002013E-2</v>
      </c>
      <c r="I23" s="6">
        <f t="shared" si="2"/>
        <v>0</v>
      </c>
      <c r="J23" s="42">
        <f t="shared" si="3"/>
        <v>0</v>
      </c>
    </row>
    <row r="24" spans="1:10" s="31" customFormat="1">
      <c r="A24" s="43" t="s">
        <v>31</v>
      </c>
      <c r="B24" s="65" t="s">
        <v>41</v>
      </c>
      <c r="C24" s="61">
        <v>4.1831610000000001</v>
      </c>
      <c r="D24" s="57">
        <v>0</v>
      </c>
      <c r="E24" s="61">
        <v>4.5999999999999996</v>
      </c>
      <c r="F24" s="58">
        <v>3.5999999999999996</v>
      </c>
      <c r="G24" s="59">
        <f t="shared" si="0"/>
        <v>-0.58316100000000048</v>
      </c>
      <c r="H24" s="66">
        <f t="shared" si="1"/>
        <v>-0.13940677874937171</v>
      </c>
      <c r="I24" s="61">
        <f t="shared" si="2"/>
        <v>-1</v>
      </c>
      <c r="J24" s="66">
        <f t="shared" si="3"/>
        <v>-0.21739130434782611</v>
      </c>
    </row>
    <row r="25" spans="1:10" s="31" customFormat="1">
      <c r="A25" s="43" t="s">
        <v>31</v>
      </c>
      <c r="B25" s="38" t="s">
        <v>42</v>
      </c>
      <c r="C25" s="11">
        <v>56.737768999999993</v>
      </c>
      <c r="D25" s="5">
        <v>0.36555900000000002</v>
      </c>
      <c r="E25" s="11">
        <v>49.699999999999996</v>
      </c>
      <c r="F25" s="12">
        <v>49.449999999999996</v>
      </c>
      <c r="G25" s="39">
        <f t="shared" si="0"/>
        <v>-7.2877689999999973</v>
      </c>
      <c r="H25" s="40">
        <f t="shared" si="1"/>
        <v>-0.12844652034167925</v>
      </c>
      <c r="I25" s="11">
        <f t="shared" si="2"/>
        <v>-0.25</v>
      </c>
      <c r="J25" s="40">
        <f t="shared" si="3"/>
        <v>-5.0301810865191155E-3</v>
      </c>
    </row>
    <row r="26" spans="1:10" s="31" customFormat="1">
      <c r="A26" s="43" t="s">
        <v>31</v>
      </c>
      <c r="B26" s="38" t="s">
        <v>43</v>
      </c>
      <c r="C26" s="11">
        <v>54.932834</v>
      </c>
      <c r="D26" s="6">
        <v>0</v>
      </c>
      <c r="E26" s="11">
        <v>55</v>
      </c>
      <c r="F26" s="12">
        <v>45</v>
      </c>
      <c r="G26" s="39">
        <f t="shared" si="0"/>
        <v>-9.9328339999999997</v>
      </c>
      <c r="H26" s="40">
        <f t="shared" si="1"/>
        <v>-0.18081779651128138</v>
      </c>
      <c r="I26" s="11">
        <f t="shared" si="2"/>
        <v>-10</v>
      </c>
      <c r="J26" s="40">
        <f t="shared" si="3"/>
        <v>-0.18181818181818182</v>
      </c>
    </row>
    <row r="27" spans="1:10" s="31" customFormat="1" ht="30">
      <c r="A27" s="43" t="s">
        <v>31</v>
      </c>
      <c r="B27" s="33" t="s">
        <v>44</v>
      </c>
      <c r="C27" s="52">
        <v>75.960590960000005</v>
      </c>
      <c r="D27" s="6">
        <v>0</v>
      </c>
      <c r="E27" s="52">
        <v>75</v>
      </c>
      <c r="F27" s="62">
        <v>75</v>
      </c>
      <c r="G27" s="53">
        <f t="shared" si="0"/>
        <v>-0.96059096000000466</v>
      </c>
      <c r="H27" s="63">
        <f t="shared" si="1"/>
        <v>-1.2645912148127455E-2</v>
      </c>
      <c r="I27" s="6">
        <f t="shared" si="2"/>
        <v>0</v>
      </c>
      <c r="J27" s="42">
        <f t="shared" si="3"/>
        <v>0</v>
      </c>
    </row>
    <row r="28" spans="1:10" s="31" customFormat="1">
      <c r="A28" s="43" t="s">
        <v>31</v>
      </c>
      <c r="B28" s="38" t="s">
        <v>45</v>
      </c>
      <c r="C28" s="6">
        <v>0</v>
      </c>
      <c r="D28" s="6">
        <v>0</v>
      </c>
      <c r="E28" s="6">
        <v>0</v>
      </c>
      <c r="F28" s="12">
        <v>20</v>
      </c>
      <c r="G28" s="39">
        <f t="shared" si="0"/>
        <v>20</v>
      </c>
      <c r="H28" s="55" t="str">
        <f t="shared" si="1"/>
        <v xml:space="preserve">N/A  </v>
      </c>
      <c r="I28" s="11">
        <f t="shared" si="2"/>
        <v>20</v>
      </c>
      <c r="J28" s="55" t="str">
        <f t="shared" si="3"/>
        <v xml:space="preserve">N/A  </v>
      </c>
    </row>
    <row r="29" spans="1:10" s="31" customFormat="1" ht="30">
      <c r="A29" s="43" t="s">
        <v>31</v>
      </c>
      <c r="B29" s="56" t="s">
        <v>46</v>
      </c>
      <c r="C29" s="67">
        <v>32.055362000000002</v>
      </c>
      <c r="D29" s="57">
        <v>0</v>
      </c>
      <c r="E29" s="67">
        <v>32</v>
      </c>
      <c r="F29" s="68">
        <v>32</v>
      </c>
      <c r="G29" s="69">
        <f t="shared" si="0"/>
        <v>-5.5362000000002354E-2</v>
      </c>
      <c r="H29" s="70">
        <f t="shared" si="1"/>
        <v>-1.7270745530810836E-3</v>
      </c>
      <c r="I29" s="57">
        <f t="shared" si="2"/>
        <v>0</v>
      </c>
      <c r="J29" s="71">
        <f t="shared" si="3"/>
        <v>0</v>
      </c>
    </row>
    <row r="30" spans="1:10" s="31" customFormat="1">
      <c r="A30" s="72" t="s">
        <v>31</v>
      </c>
      <c r="B30" s="38" t="s">
        <v>47</v>
      </c>
      <c r="C30" s="11">
        <v>44.552301999999997</v>
      </c>
      <c r="D30" s="6">
        <v>0</v>
      </c>
      <c r="E30" s="11">
        <v>44.75</v>
      </c>
      <c r="F30" s="12">
        <v>44.75</v>
      </c>
      <c r="G30" s="39">
        <f t="shared" si="0"/>
        <v>0.19769800000000259</v>
      </c>
      <c r="H30" s="40">
        <f t="shared" si="1"/>
        <v>4.4374362518911506E-3</v>
      </c>
      <c r="I30" s="6">
        <f t="shared" si="2"/>
        <v>0</v>
      </c>
      <c r="J30" s="42">
        <f t="shared" si="3"/>
        <v>0</v>
      </c>
    </row>
    <row r="31" spans="1:10" s="31" customFormat="1">
      <c r="A31" s="73" t="s">
        <v>31</v>
      </c>
      <c r="B31" s="38" t="s">
        <v>48</v>
      </c>
      <c r="C31" s="11">
        <v>13.350396999999999</v>
      </c>
      <c r="D31" s="6">
        <v>0</v>
      </c>
      <c r="E31" s="11">
        <v>13.35</v>
      </c>
      <c r="F31" s="12">
        <v>14.35</v>
      </c>
      <c r="G31" s="39">
        <f t="shared" si="0"/>
        <v>0.99960300000000046</v>
      </c>
      <c r="H31" s="40">
        <f t="shared" si="1"/>
        <v>7.4874402611398036E-2</v>
      </c>
      <c r="I31" s="11">
        <f t="shared" si="2"/>
        <v>1</v>
      </c>
      <c r="J31" s="40">
        <f t="shared" si="3"/>
        <v>7.4906367041198504E-2</v>
      </c>
    </row>
    <row r="32" spans="1:10" s="31" customFormat="1">
      <c r="A32" s="43" t="s">
        <v>31</v>
      </c>
      <c r="B32" s="38" t="s">
        <v>49</v>
      </c>
      <c r="C32" s="11">
        <v>31.637179</v>
      </c>
      <c r="D32" s="6">
        <v>0</v>
      </c>
      <c r="E32" s="11">
        <v>32.53</v>
      </c>
      <c r="F32" s="12">
        <v>35.53</v>
      </c>
      <c r="G32" s="39">
        <f t="shared" si="0"/>
        <v>3.8928210000000014</v>
      </c>
      <c r="H32" s="40">
        <f t="shared" si="1"/>
        <v>0.12304576839799786</v>
      </c>
      <c r="I32" s="11">
        <f t="shared" si="2"/>
        <v>3</v>
      </c>
      <c r="J32" s="40">
        <f t="shared" si="3"/>
        <v>9.2222563787273282E-2</v>
      </c>
    </row>
    <row r="33" spans="1:13" s="31" customFormat="1">
      <c r="A33" s="43" t="s">
        <v>31</v>
      </c>
      <c r="B33" s="38" t="s">
        <v>50</v>
      </c>
      <c r="C33" s="11">
        <v>5.0599999999999996</v>
      </c>
      <c r="D33" s="6">
        <v>0</v>
      </c>
      <c r="E33" s="11">
        <v>10.9</v>
      </c>
      <c r="F33" s="12">
        <v>14.9</v>
      </c>
      <c r="G33" s="39">
        <f t="shared" si="0"/>
        <v>9.84</v>
      </c>
      <c r="H33" s="40">
        <f t="shared" si="1"/>
        <v>1.9446640316205535</v>
      </c>
      <c r="I33" s="11">
        <f t="shared" si="2"/>
        <v>4</v>
      </c>
      <c r="J33" s="40">
        <f t="shared" si="3"/>
        <v>0.36697247706422015</v>
      </c>
    </row>
    <row r="34" spans="1:13" s="31" customFormat="1">
      <c r="A34" s="43" t="s">
        <v>31</v>
      </c>
      <c r="B34" s="65" t="s">
        <v>51</v>
      </c>
      <c r="C34" s="61">
        <v>41.604716000000003</v>
      </c>
      <c r="D34" s="57">
        <v>0</v>
      </c>
      <c r="E34" s="61">
        <v>42.21</v>
      </c>
      <c r="F34" s="58">
        <v>47.97</v>
      </c>
      <c r="G34" s="59">
        <f t="shared" si="0"/>
        <v>6.3652839999999955</v>
      </c>
      <c r="H34" s="66">
        <f t="shared" si="1"/>
        <v>0.15299429035881401</v>
      </c>
      <c r="I34" s="61">
        <f t="shared" si="2"/>
        <v>5.759999999999998</v>
      </c>
      <c r="J34" s="66">
        <f t="shared" si="3"/>
        <v>0.13646055437100207</v>
      </c>
    </row>
    <row r="35" spans="1:13" s="31" customFormat="1">
      <c r="A35" s="43" t="s">
        <v>31</v>
      </c>
      <c r="B35" s="38" t="s">
        <v>52</v>
      </c>
      <c r="C35" s="11">
        <v>9</v>
      </c>
      <c r="D35" s="6">
        <v>0</v>
      </c>
      <c r="E35" s="11">
        <v>3</v>
      </c>
      <c r="F35" s="51">
        <v>0</v>
      </c>
      <c r="G35" s="39">
        <f t="shared" si="0"/>
        <v>-9</v>
      </c>
      <c r="H35" s="40">
        <f t="shared" si="1"/>
        <v>-1</v>
      </c>
      <c r="I35" s="11">
        <f t="shared" si="2"/>
        <v>-3</v>
      </c>
      <c r="J35" s="40">
        <f t="shared" si="3"/>
        <v>-1</v>
      </c>
    </row>
    <row r="36" spans="1:13" s="31" customFormat="1" ht="30">
      <c r="A36" s="74" t="s">
        <v>31</v>
      </c>
      <c r="B36" s="33" t="s">
        <v>53</v>
      </c>
      <c r="C36" s="75">
        <v>0</v>
      </c>
      <c r="D36" s="75">
        <v>0</v>
      </c>
      <c r="E36" s="75">
        <v>0</v>
      </c>
      <c r="F36" s="62">
        <v>20</v>
      </c>
      <c r="G36" s="53">
        <f t="shared" si="0"/>
        <v>20</v>
      </c>
      <c r="H36" s="54" t="str">
        <f t="shared" si="1"/>
        <v xml:space="preserve">N/A  </v>
      </c>
      <c r="I36" s="52">
        <f t="shared" si="2"/>
        <v>20</v>
      </c>
      <c r="J36" s="54" t="str">
        <f t="shared" si="3"/>
        <v xml:space="preserve">N/A  </v>
      </c>
    </row>
    <row r="37" spans="1:13" s="31" customFormat="1">
      <c r="A37" s="74" t="s">
        <v>54</v>
      </c>
      <c r="B37" s="38" t="s">
        <v>55</v>
      </c>
      <c r="C37" s="6">
        <v>0</v>
      </c>
      <c r="D37" s="6">
        <v>0</v>
      </c>
      <c r="E37" s="6">
        <v>0</v>
      </c>
      <c r="F37" s="12">
        <v>10</v>
      </c>
      <c r="G37" s="39">
        <f>F37-C37</f>
        <v>10</v>
      </c>
      <c r="H37" s="55" t="str">
        <f>IF(C37&lt;&gt;0,G37/C37,"N/A  ")</f>
        <v xml:space="preserve">N/A  </v>
      </c>
      <c r="I37" s="11">
        <f>F37-E37</f>
        <v>10</v>
      </c>
      <c r="J37" s="55" t="str">
        <f>IF(E37&lt;&gt;0,I37/E37,"N/A  ")</f>
        <v xml:space="preserve">N/A  </v>
      </c>
    </row>
    <row r="38" spans="1:13" s="31" customFormat="1" ht="15.75" thickBot="1">
      <c r="A38" s="44" t="s">
        <v>56</v>
      </c>
      <c r="B38" s="45" t="s">
        <v>57</v>
      </c>
      <c r="C38" s="46">
        <f>SUM(C15:C37)</f>
        <v>486.92255795999995</v>
      </c>
      <c r="D38" s="46">
        <f t="shared" ref="D38:F38" si="5">SUM(D15:D37)</f>
        <v>0.36555900000000002</v>
      </c>
      <c r="E38" s="46">
        <f t="shared" si="5"/>
        <v>478.73999999999995</v>
      </c>
      <c r="F38" s="47">
        <f t="shared" si="5"/>
        <v>521.04999999999995</v>
      </c>
      <c r="G38" s="48">
        <f t="shared" si="0"/>
        <v>34.127442040000005</v>
      </c>
      <c r="H38" s="49">
        <f t="shared" si="1"/>
        <v>7.0088028336537919E-2</v>
      </c>
      <c r="I38" s="46">
        <f t="shared" si="2"/>
        <v>42.31</v>
      </c>
      <c r="J38" s="49">
        <f t="shared" si="3"/>
        <v>8.837782512428459E-2</v>
      </c>
    </row>
    <row r="39" spans="1:13" s="31" customFormat="1">
      <c r="A39" s="37" t="s">
        <v>58</v>
      </c>
      <c r="B39" s="38" t="s">
        <v>59</v>
      </c>
      <c r="C39" s="11">
        <v>16.731525000000001</v>
      </c>
      <c r="D39" s="6">
        <v>0</v>
      </c>
      <c r="E39" s="11">
        <v>16.75</v>
      </c>
      <c r="F39" s="76">
        <v>16.75</v>
      </c>
      <c r="G39" s="39">
        <f t="shared" si="0"/>
        <v>1.8474999999998687E-2</v>
      </c>
      <c r="H39" s="40">
        <f t="shared" si="1"/>
        <v>1.1042029940485812E-3</v>
      </c>
      <c r="I39" s="6">
        <f t="shared" si="2"/>
        <v>0</v>
      </c>
      <c r="J39" s="42">
        <f t="shared" si="3"/>
        <v>0</v>
      </c>
      <c r="K39" s="77"/>
    </row>
    <row r="40" spans="1:13" s="31" customFormat="1">
      <c r="A40" s="43" t="s">
        <v>58</v>
      </c>
      <c r="B40" s="38" t="s">
        <v>60</v>
      </c>
      <c r="C40" s="11">
        <v>1.7447710000000001</v>
      </c>
      <c r="D40" s="6">
        <v>0</v>
      </c>
      <c r="E40" s="11">
        <v>2.4</v>
      </c>
      <c r="F40" s="12">
        <v>2.4</v>
      </c>
      <c r="G40" s="39">
        <f t="shared" si="0"/>
        <v>0.65522899999999984</v>
      </c>
      <c r="H40" s="40">
        <f t="shared" si="1"/>
        <v>0.37553868100742149</v>
      </c>
      <c r="I40" s="6">
        <f t="shared" si="2"/>
        <v>0</v>
      </c>
      <c r="J40" s="42">
        <f t="shared" si="3"/>
        <v>0</v>
      </c>
    </row>
    <row r="41" spans="1:13" s="31" customFormat="1" ht="30">
      <c r="A41" s="43" t="s">
        <v>58</v>
      </c>
      <c r="B41" s="33" t="s">
        <v>61</v>
      </c>
      <c r="C41" s="52">
        <v>15.070444999999999</v>
      </c>
      <c r="D41" s="6">
        <v>0</v>
      </c>
      <c r="E41" s="52">
        <v>17.07</v>
      </c>
      <c r="F41" s="62">
        <v>11.77</v>
      </c>
      <c r="G41" s="78">
        <f t="shared" si="0"/>
        <v>-3.3004449999999999</v>
      </c>
      <c r="H41" s="79">
        <f t="shared" si="1"/>
        <v>-0.21900116419919916</v>
      </c>
      <c r="I41" s="80">
        <f t="shared" si="2"/>
        <v>-5.3000000000000007</v>
      </c>
      <c r="J41" s="79">
        <f t="shared" si="3"/>
        <v>-0.31048623315758644</v>
      </c>
    </row>
    <row r="42" spans="1:13" s="31" customFormat="1">
      <c r="A42" s="81" t="s">
        <v>58</v>
      </c>
      <c r="B42" s="82" t="s">
        <v>62</v>
      </c>
      <c r="C42" s="52">
        <v>2.65</v>
      </c>
      <c r="D42" s="6">
        <v>0</v>
      </c>
      <c r="E42" s="52">
        <v>2.7399999999999998</v>
      </c>
      <c r="F42" s="62">
        <v>2.7499999999999996</v>
      </c>
      <c r="G42" s="78">
        <f t="shared" si="0"/>
        <v>9.9999999999999645E-2</v>
      </c>
      <c r="H42" s="79">
        <f t="shared" si="1"/>
        <v>3.773584905660364E-2</v>
      </c>
      <c r="I42" s="80">
        <f t="shared" si="2"/>
        <v>9.9999999999997868E-3</v>
      </c>
      <c r="J42" s="79">
        <f t="shared" si="3"/>
        <v>3.649635036496273E-3</v>
      </c>
    </row>
    <row r="43" spans="1:13" s="31" customFormat="1">
      <c r="A43" s="43" t="s">
        <v>58</v>
      </c>
      <c r="B43" s="65" t="s">
        <v>63</v>
      </c>
      <c r="C43" s="61">
        <v>14.871130000000001</v>
      </c>
      <c r="D43" s="57">
        <v>0</v>
      </c>
      <c r="E43" s="61">
        <v>15</v>
      </c>
      <c r="F43" s="58">
        <v>25</v>
      </c>
      <c r="G43" s="59">
        <f t="shared" si="0"/>
        <v>10.128869999999999</v>
      </c>
      <c r="H43" s="66">
        <f t="shared" si="1"/>
        <v>0.68110963995338614</v>
      </c>
      <c r="I43" s="61">
        <f t="shared" si="2"/>
        <v>10</v>
      </c>
      <c r="J43" s="66">
        <f t="shared" si="3"/>
        <v>0.66666666666666663</v>
      </c>
    </row>
    <row r="44" spans="1:13" s="31" customFormat="1">
      <c r="A44" s="43" t="s">
        <v>58</v>
      </c>
      <c r="B44" s="38" t="s">
        <v>64</v>
      </c>
      <c r="C44" s="11">
        <v>136.134783</v>
      </c>
      <c r="D44" s="6">
        <v>0</v>
      </c>
      <c r="E44" s="11">
        <v>135.92000000000002</v>
      </c>
      <c r="F44" s="12">
        <v>198.14000000000001</v>
      </c>
      <c r="G44" s="39">
        <f t="shared" si="0"/>
        <v>62.005217000000016</v>
      </c>
      <c r="H44" s="40">
        <f t="shared" si="1"/>
        <v>0.45546931969620147</v>
      </c>
      <c r="I44" s="11">
        <f t="shared" si="2"/>
        <v>62.22</v>
      </c>
      <c r="J44" s="40">
        <f t="shared" si="3"/>
        <v>0.45776927604473211</v>
      </c>
    </row>
    <row r="45" spans="1:13" s="31" customFormat="1">
      <c r="A45" s="43" t="s">
        <v>58</v>
      </c>
      <c r="B45" s="38" t="s">
        <v>65</v>
      </c>
      <c r="C45" s="11">
        <v>55.968415000000007</v>
      </c>
      <c r="D45" s="6">
        <v>0</v>
      </c>
      <c r="E45" s="11">
        <v>54.31</v>
      </c>
      <c r="F45" s="12">
        <v>26.95</v>
      </c>
      <c r="G45" s="39">
        <f t="shared" si="0"/>
        <v>-29.018415000000008</v>
      </c>
      <c r="H45" s="40">
        <f t="shared" si="1"/>
        <v>-0.51847841322646004</v>
      </c>
      <c r="I45" s="11">
        <f t="shared" si="2"/>
        <v>-27.360000000000003</v>
      </c>
      <c r="J45" s="40">
        <f t="shared" si="3"/>
        <v>-0.50377462714048982</v>
      </c>
    </row>
    <row r="46" spans="1:13" s="31" customFormat="1">
      <c r="A46" s="43" t="s">
        <v>58</v>
      </c>
      <c r="B46" s="38" t="s">
        <v>66</v>
      </c>
      <c r="C46" s="11">
        <v>69.704425999999998</v>
      </c>
      <c r="D46" s="6">
        <v>0</v>
      </c>
      <c r="E46" s="11">
        <v>69.22999999999999</v>
      </c>
      <c r="F46" s="12">
        <v>62.469999999999992</v>
      </c>
      <c r="G46" s="39">
        <f t="shared" si="0"/>
        <v>-7.2344260000000062</v>
      </c>
      <c r="H46" s="40">
        <f t="shared" si="1"/>
        <v>-0.10378718275364618</v>
      </c>
      <c r="I46" s="11">
        <f t="shared" si="2"/>
        <v>-6.759999999999998</v>
      </c>
      <c r="J46" s="40">
        <f t="shared" si="3"/>
        <v>-9.7645529394771044E-2</v>
      </c>
      <c r="M46" s="6"/>
    </row>
    <row r="47" spans="1:13" s="31" customFormat="1">
      <c r="A47" s="43" t="s">
        <v>58</v>
      </c>
      <c r="B47" s="38" t="s">
        <v>67</v>
      </c>
      <c r="C47" s="11">
        <v>21.453354000000001</v>
      </c>
      <c r="D47" s="83">
        <v>6.1667E-2</v>
      </c>
      <c r="E47" s="11">
        <v>23.37</v>
      </c>
      <c r="F47" s="12">
        <v>23.35</v>
      </c>
      <c r="G47" s="39">
        <f t="shared" si="0"/>
        <v>1.8966460000000005</v>
      </c>
      <c r="H47" s="40">
        <f t="shared" si="1"/>
        <v>8.8407901160816177E-2</v>
      </c>
      <c r="I47" s="84">
        <f t="shared" si="2"/>
        <v>-1.9999999999999574E-2</v>
      </c>
      <c r="J47" s="85">
        <f t="shared" si="3"/>
        <v>-8.5579803166450886E-4</v>
      </c>
    </row>
    <row r="48" spans="1:13" s="31" customFormat="1">
      <c r="A48" s="86"/>
      <c r="B48" s="87" t="s">
        <v>68</v>
      </c>
      <c r="C48" s="88">
        <v>4.7378169999999997</v>
      </c>
      <c r="D48" s="6">
        <v>0</v>
      </c>
      <c r="E48" s="88">
        <v>3.8</v>
      </c>
      <c r="F48" s="89">
        <v>3.8</v>
      </c>
      <c r="G48" s="90">
        <f t="shared" si="0"/>
        <v>-0.9378169999999999</v>
      </c>
      <c r="H48" s="91">
        <f t="shared" si="1"/>
        <v>-0.19794285005098339</v>
      </c>
      <c r="I48" s="6">
        <f t="shared" si="2"/>
        <v>0</v>
      </c>
      <c r="J48" s="42">
        <f t="shared" si="3"/>
        <v>0</v>
      </c>
    </row>
    <row r="49" spans="1:14" s="31" customFormat="1">
      <c r="A49" s="92"/>
      <c r="B49" s="93" t="s">
        <v>69</v>
      </c>
      <c r="C49" s="94">
        <v>1.165</v>
      </c>
      <c r="D49" s="6">
        <v>0</v>
      </c>
      <c r="E49" s="94">
        <v>2.9699999999999998</v>
      </c>
      <c r="F49" s="95">
        <v>5.0199999999999996</v>
      </c>
      <c r="G49" s="96">
        <f t="shared" si="0"/>
        <v>3.8549999999999995</v>
      </c>
      <c r="H49" s="97">
        <f t="shared" si="1"/>
        <v>3.3090128755364803</v>
      </c>
      <c r="I49" s="94">
        <f t="shared" si="2"/>
        <v>2.0499999999999998</v>
      </c>
      <c r="J49" s="97">
        <f t="shared" si="3"/>
        <v>0.6902356902356902</v>
      </c>
    </row>
    <row r="50" spans="1:14" s="31" customFormat="1">
      <c r="A50" s="92"/>
      <c r="B50" s="93" t="s">
        <v>70</v>
      </c>
      <c r="C50" s="94">
        <v>2.4</v>
      </c>
      <c r="D50" s="6">
        <v>0</v>
      </c>
      <c r="E50" s="94">
        <v>2</v>
      </c>
      <c r="F50" s="51">
        <v>0</v>
      </c>
      <c r="G50" s="96">
        <f t="shared" si="0"/>
        <v>-2.4</v>
      </c>
      <c r="H50" s="97">
        <f t="shared" si="1"/>
        <v>-1</v>
      </c>
      <c r="I50" s="94">
        <f t="shared" si="2"/>
        <v>-2</v>
      </c>
      <c r="J50" s="97">
        <f t="shared" si="3"/>
        <v>-1</v>
      </c>
    </row>
    <row r="51" spans="1:14" s="31" customFormat="1">
      <c r="A51" s="92"/>
      <c r="B51" s="93" t="s">
        <v>71</v>
      </c>
      <c r="C51" s="94">
        <v>1.7909999999999999</v>
      </c>
      <c r="D51" s="6">
        <v>0</v>
      </c>
      <c r="E51" s="94">
        <v>1.8</v>
      </c>
      <c r="F51" s="95">
        <v>2</v>
      </c>
      <c r="G51" s="96">
        <f t="shared" si="0"/>
        <v>0.20900000000000007</v>
      </c>
      <c r="H51" s="97">
        <f t="shared" si="1"/>
        <v>0.11669458403126749</v>
      </c>
      <c r="I51" s="94">
        <f t="shared" si="2"/>
        <v>0.19999999999999996</v>
      </c>
      <c r="J51" s="97">
        <f t="shared" si="3"/>
        <v>0.11111111111111108</v>
      </c>
    </row>
    <row r="52" spans="1:14" s="31" customFormat="1">
      <c r="A52" s="92"/>
      <c r="B52" s="93" t="s">
        <v>72</v>
      </c>
      <c r="C52" s="94">
        <v>5.13</v>
      </c>
      <c r="D52" s="6">
        <v>0</v>
      </c>
      <c r="E52" s="94">
        <v>4.03</v>
      </c>
      <c r="F52" s="95">
        <v>3.93</v>
      </c>
      <c r="G52" s="96">
        <f t="shared" si="0"/>
        <v>-1.1999999999999997</v>
      </c>
      <c r="H52" s="97">
        <f t="shared" si="1"/>
        <v>-0.23391812865497072</v>
      </c>
      <c r="I52" s="94">
        <f t="shared" si="2"/>
        <v>-0.10000000000000009</v>
      </c>
      <c r="J52" s="97">
        <f t="shared" si="3"/>
        <v>-2.4813895781637736E-2</v>
      </c>
      <c r="M52" s="6"/>
    </row>
    <row r="53" spans="1:14" s="31" customFormat="1">
      <c r="A53" s="92"/>
      <c r="B53" s="93" t="s">
        <v>73</v>
      </c>
      <c r="C53" s="94">
        <v>8.3627000000000007E-2</v>
      </c>
      <c r="D53" s="6">
        <v>0</v>
      </c>
      <c r="E53" s="94">
        <v>0.1</v>
      </c>
      <c r="F53" s="95">
        <v>0.1</v>
      </c>
      <c r="G53" s="96">
        <f t="shared" si="0"/>
        <v>1.6372999999999999E-2</v>
      </c>
      <c r="H53" s="97">
        <f t="shared" si="1"/>
        <v>0.19578604995994114</v>
      </c>
      <c r="I53" s="6">
        <f t="shared" si="2"/>
        <v>0</v>
      </c>
      <c r="J53" s="42">
        <f t="shared" si="3"/>
        <v>0</v>
      </c>
    </row>
    <row r="54" spans="1:14" s="31" customFormat="1">
      <c r="A54" s="92"/>
      <c r="B54" s="93" t="s">
        <v>74</v>
      </c>
      <c r="C54" s="94">
        <v>0.93953200000000003</v>
      </c>
      <c r="D54" s="6">
        <v>0</v>
      </c>
      <c r="E54" s="94">
        <v>1</v>
      </c>
      <c r="F54" s="95">
        <v>1</v>
      </c>
      <c r="G54" s="96">
        <f t="shared" si="0"/>
        <v>6.0467999999999966E-2</v>
      </c>
      <c r="H54" s="97">
        <f t="shared" si="1"/>
        <v>6.4359702490175918E-2</v>
      </c>
      <c r="I54" s="6">
        <f t="shared" si="2"/>
        <v>0</v>
      </c>
      <c r="J54" s="42">
        <f t="shared" si="3"/>
        <v>0</v>
      </c>
      <c r="M54" s="6"/>
    </row>
    <row r="55" spans="1:14" s="31" customFormat="1">
      <c r="A55" s="92"/>
      <c r="B55" s="93" t="s">
        <v>75</v>
      </c>
      <c r="C55" s="6">
        <v>0</v>
      </c>
      <c r="D55" s="6">
        <v>0</v>
      </c>
      <c r="E55" s="94">
        <v>2.17</v>
      </c>
      <c r="F55" s="95">
        <v>2</v>
      </c>
      <c r="G55" s="96">
        <f t="shared" si="0"/>
        <v>2</v>
      </c>
      <c r="H55" s="97" t="str">
        <f t="shared" si="1"/>
        <v xml:space="preserve">N/A  </v>
      </c>
      <c r="I55" s="94">
        <f t="shared" si="2"/>
        <v>-0.16999999999999993</v>
      </c>
      <c r="J55" s="97">
        <f t="shared" si="3"/>
        <v>-7.8341013824884759E-2</v>
      </c>
    </row>
    <row r="56" spans="1:14" s="31" customFormat="1">
      <c r="A56" s="92"/>
      <c r="B56" s="93" t="s">
        <v>76</v>
      </c>
      <c r="C56" s="94">
        <v>4.2729699999999999</v>
      </c>
      <c r="D56" s="94">
        <v>0.02</v>
      </c>
      <c r="E56" s="94">
        <v>4.5</v>
      </c>
      <c r="F56" s="95">
        <v>4.5</v>
      </c>
      <c r="G56" s="96">
        <f t="shared" si="0"/>
        <v>0.22703000000000007</v>
      </c>
      <c r="H56" s="97">
        <f t="shared" si="1"/>
        <v>5.3131662520448319E-2</v>
      </c>
      <c r="I56" s="6">
        <f t="shared" si="2"/>
        <v>0</v>
      </c>
      <c r="J56" s="42">
        <f t="shared" si="3"/>
        <v>0</v>
      </c>
    </row>
    <row r="57" spans="1:14" s="31" customFormat="1">
      <c r="A57" s="32"/>
      <c r="B57" s="98" t="s">
        <v>77</v>
      </c>
      <c r="C57" s="99">
        <v>0.93340800000000002</v>
      </c>
      <c r="D57" s="99">
        <v>4.1667000000000003E-2</v>
      </c>
      <c r="E57" s="99">
        <v>1</v>
      </c>
      <c r="F57" s="100">
        <v>1</v>
      </c>
      <c r="G57" s="101">
        <f t="shared" si="0"/>
        <v>6.6591999999999985E-2</v>
      </c>
      <c r="H57" s="102">
        <f t="shared" si="1"/>
        <v>7.1342863999451459E-2</v>
      </c>
      <c r="I57" s="103">
        <f t="shared" si="2"/>
        <v>0</v>
      </c>
      <c r="J57" s="104">
        <f t="shared" si="3"/>
        <v>0</v>
      </c>
    </row>
    <row r="58" spans="1:14" s="31" customFormat="1">
      <c r="A58" s="37" t="s">
        <v>58</v>
      </c>
      <c r="B58" s="33" t="s">
        <v>78</v>
      </c>
      <c r="C58" s="6">
        <v>0</v>
      </c>
      <c r="D58" s="11">
        <v>15</v>
      </c>
      <c r="E58" s="6">
        <v>0</v>
      </c>
      <c r="F58" s="51">
        <v>0</v>
      </c>
      <c r="G58" s="105">
        <f t="shared" si="0"/>
        <v>0</v>
      </c>
      <c r="H58" s="55" t="str">
        <f t="shared" si="1"/>
        <v xml:space="preserve">N/A  </v>
      </c>
      <c r="I58" s="6">
        <f t="shared" si="2"/>
        <v>0</v>
      </c>
      <c r="J58" s="55" t="str">
        <f t="shared" si="3"/>
        <v xml:space="preserve">N/A  </v>
      </c>
    </row>
    <row r="59" spans="1:14" s="31" customFormat="1">
      <c r="A59" s="74" t="s">
        <v>79</v>
      </c>
      <c r="B59" s="106" t="s">
        <v>55</v>
      </c>
      <c r="C59" s="6">
        <v>0</v>
      </c>
      <c r="D59" s="6">
        <v>0</v>
      </c>
      <c r="E59" s="6">
        <v>0</v>
      </c>
      <c r="F59" s="107">
        <v>10</v>
      </c>
      <c r="G59" s="84">
        <f t="shared" si="0"/>
        <v>10</v>
      </c>
      <c r="H59" s="108" t="str">
        <f t="shared" si="1"/>
        <v xml:space="preserve">N/A  </v>
      </c>
      <c r="I59" s="83">
        <f t="shared" si="2"/>
        <v>10</v>
      </c>
      <c r="J59" s="108" t="str">
        <f t="shared" si="3"/>
        <v xml:space="preserve">N/A  </v>
      </c>
      <c r="N59" s="6"/>
    </row>
    <row r="60" spans="1:14" s="31" customFormat="1" ht="15.75" thickBot="1">
      <c r="A60" s="44" t="s">
        <v>80</v>
      </c>
      <c r="B60" s="45" t="s">
        <v>81</v>
      </c>
      <c r="C60" s="46">
        <f>SUM(C39:C47,C58:C59)</f>
        <v>334.32884899999999</v>
      </c>
      <c r="D60" s="46">
        <f t="shared" ref="D60:F60" si="6">SUM(D39:D47,D58:D59)</f>
        <v>15.061667</v>
      </c>
      <c r="E60" s="46">
        <f t="shared" si="6"/>
        <v>336.79</v>
      </c>
      <c r="F60" s="47">
        <f t="shared" si="6"/>
        <v>379.58</v>
      </c>
      <c r="G60" s="48">
        <f t="shared" si="0"/>
        <v>45.251150999999993</v>
      </c>
      <c r="H60" s="49">
        <f t="shared" si="1"/>
        <v>0.13534922617461587</v>
      </c>
      <c r="I60" s="46">
        <f t="shared" si="2"/>
        <v>42.789999999999964</v>
      </c>
      <c r="J60" s="49">
        <f t="shared" si="3"/>
        <v>0.12705246592832317</v>
      </c>
    </row>
    <row r="61" spans="1:14" s="31" customFormat="1">
      <c r="A61" s="43" t="s">
        <v>82</v>
      </c>
      <c r="B61" s="38" t="s">
        <v>83</v>
      </c>
      <c r="C61" s="11">
        <v>5.6951790000000004</v>
      </c>
      <c r="D61" s="6">
        <v>0</v>
      </c>
      <c r="E61" s="11">
        <v>5.69</v>
      </c>
      <c r="F61" s="12">
        <v>4.24</v>
      </c>
      <c r="G61" s="39">
        <f t="shared" si="0"/>
        <v>-1.4551790000000002</v>
      </c>
      <c r="H61" s="40">
        <f t="shared" si="1"/>
        <v>-0.25551066963830288</v>
      </c>
      <c r="I61" s="11">
        <f t="shared" si="2"/>
        <v>-1.4500000000000002</v>
      </c>
      <c r="J61" s="40">
        <f t="shared" si="3"/>
        <v>-0.25483304042179261</v>
      </c>
    </row>
    <row r="62" spans="1:14" s="31" customFormat="1">
      <c r="A62" s="43" t="s">
        <v>82</v>
      </c>
      <c r="B62" s="38" t="s">
        <v>84</v>
      </c>
      <c r="C62" s="11">
        <v>5.1782870000000001</v>
      </c>
      <c r="D62" s="6">
        <v>0</v>
      </c>
      <c r="E62" s="11">
        <v>5.2</v>
      </c>
      <c r="F62" s="12">
        <v>5.2</v>
      </c>
      <c r="G62" s="39">
        <f t="shared" si="0"/>
        <v>2.1713000000000093E-2</v>
      </c>
      <c r="H62" s="40">
        <f t="shared" si="1"/>
        <v>4.1930854740187427E-3</v>
      </c>
      <c r="I62" s="6">
        <f t="shared" si="2"/>
        <v>0</v>
      </c>
      <c r="J62" s="42">
        <f t="shared" si="3"/>
        <v>0</v>
      </c>
    </row>
    <row r="63" spans="1:14" s="31" customFormat="1">
      <c r="A63" s="43" t="s">
        <v>82</v>
      </c>
      <c r="B63" s="38" t="s">
        <v>85</v>
      </c>
      <c r="C63" s="11">
        <v>65.854178000000005</v>
      </c>
      <c r="D63" s="6">
        <v>0</v>
      </c>
      <c r="E63" s="11">
        <v>66</v>
      </c>
      <c r="F63" s="12">
        <v>68.14</v>
      </c>
      <c r="G63" s="84">
        <f t="shared" si="0"/>
        <v>2.285821999999996</v>
      </c>
      <c r="H63" s="85">
        <f t="shared" si="1"/>
        <v>3.4710356569935409E-2</v>
      </c>
      <c r="I63" s="83">
        <f t="shared" si="2"/>
        <v>2.1400000000000006</v>
      </c>
      <c r="J63" s="85">
        <f t="shared" si="3"/>
        <v>3.2424242424242432E-2</v>
      </c>
    </row>
    <row r="64" spans="1:14" s="31" customFormat="1" ht="15.75" thickBot="1">
      <c r="A64" s="109" t="s">
        <v>86</v>
      </c>
      <c r="B64" s="110" t="s">
        <v>87</v>
      </c>
      <c r="C64" s="111">
        <f>SUM(C61:C63)</f>
        <v>76.727643999999998</v>
      </c>
      <c r="D64" s="112">
        <f t="shared" ref="D64:F64" si="7">SUM(D61:D63)</f>
        <v>0</v>
      </c>
      <c r="E64" s="111">
        <f t="shared" si="7"/>
        <v>76.89</v>
      </c>
      <c r="F64" s="113">
        <f t="shared" si="7"/>
        <v>77.58</v>
      </c>
      <c r="G64" s="111">
        <f t="shared" si="0"/>
        <v>0.85235600000000034</v>
      </c>
      <c r="H64" s="114">
        <f t="shared" si="1"/>
        <v>1.1108851459064746E-2</v>
      </c>
      <c r="I64" s="111">
        <f t="shared" si="2"/>
        <v>0.68999999999999773</v>
      </c>
      <c r="J64" s="114">
        <f t="shared" si="3"/>
        <v>8.9738587592664548E-3</v>
      </c>
    </row>
    <row r="65" spans="1:13" s="31" customFormat="1" ht="16.5" thickTop="1" thickBot="1">
      <c r="A65" s="115"/>
      <c r="B65" s="116" t="s">
        <v>88</v>
      </c>
      <c r="C65" s="117">
        <f>SUM(C14,C38,C60,C64)</f>
        <v>1167.0594108599998</v>
      </c>
      <c r="D65" s="117">
        <f>SUM(D14,D38,D60,D64)</f>
        <v>15.427225999999999</v>
      </c>
      <c r="E65" s="117">
        <f>SUM(E14,E38,E60,E64)</f>
        <v>1164.8400000000001</v>
      </c>
      <c r="F65" s="118">
        <f>SUM(F14,F38,F60,F64)</f>
        <v>1209.58</v>
      </c>
      <c r="G65" s="119">
        <f t="shared" si="0"/>
        <v>42.520589140000084</v>
      </c>
      <c r="H65" s="120">
        <f t="shared" si="1"/>
        <v>3.6433954213750688E-2</v>
      </c>
      <c r="I65" s="119">
        <f t="shared" si="2"/>
        <v>44.739999999999782</v>
      </c>
      <c r="J65" s="120">
        <f t="shared" si="3"/>
        <v>3.8408708492153235E-2</v>
      </c>
    </row>
    <row r="66" spans="1:13" s="31" customFormat="1" ht="15.75" thickTop="1">
      <c r="A66" s="148" t="s">
        <v>89</v>
      </c>
      <c r="B66" s="148"/>
      <c r="C66" s="148"/>
      <c r="D66" s="148"/>
      <c r="E66" s="148"/>
      <c r="F66" s="148"/>
      <c r="G66" s="148"/>
      <c r="H66" s="148"/>
      <c r="I66" s="148"/>
      <c r="J66" s="148"/>
    </row>
    <row r="67" spans="1:13" s="31" customFormat="1">
      <c r="A67" s="149" t="s">
        <v>17</v>
      </c>
      <c r="B67" s="149"/>
      <c r="C67" s="149"/>
      <c r="D67" s="149"/>
      <c r="E67" s="149"/>
      <c r="F67" s="149"/>
      <c r="G67" s="149"/>
      <c r="H67" s="149"/>
      <c r="I67" s="149"/>
      <c r="J67" s="149"/>
    </row>
    <row r="68" spans="1:13">
      <c r="M68" s="122"/>
    </row>
    <row r="69" spans="1:13">
      <c r="M69" s="122"/>
    </row>
    <row r="71" spans="1:13">
      <c r="M71" s="6"/>
    </row>
  </sheetData>
  <mergeCells count="14">
    <mergeCell ref="G6:H6"/>
    <mergeCell ref="I6:J6"/>
    <mergeCell ref="A66:J66"/>
    <mergeCell ref="A67:J67"/>
    <mergeCell ref="A1:J1"/>
    <mergeCell ref="A2:J2"/>
    <mergeCell ref="A4:J4"/>
    <mergeCell ref="A5:A7"/>
    <mergeCell ref="B5:B7"/>
    <mergeCell ref="C5:C7"/>
    <mergeCell ref="D5:D7"/>
    <mergeCell ref="E5:E7"/>
    <mergeCell ref="F5:F7"/>
    <mergeCell ref="G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STEM Ed Summary</vt:lpstr>
      <vt:lpstr>STEM Ed Detail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2011-02-10T14:59:09Z</dcterms:created>
  <dcterms:modified xsi:type="dcterms:W3CDTF">2011-02-10T18:54:47Z</dcterms:modified>
</cp:coreProperties>
</file>