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SF by SOG-Acct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<sst xmlns="http://schemas.openxmlformats.org/spreadsheetml/2006/main" count="46" uniqueCount="44">
  <si>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National Science Foundation</t>
  </si>
  <si>
    <t>By Strategic Outcome Goal and Account</t>
  </si>
  <si>
    <t>FY 2008 Budget Request to Congress</t>
  </si>
  <si>
    <t>(Dollars in Millions)</t>
  </si>
  <si>
    <t>NSF Accounts</t>
  </si>
  <si>
    <t>FY 2006 Actual</t>
  </si>
  <si>
    <t>FY 2007 Request</t>
  </si>
  <si>
    <t>FY 2008 Request</t>
  </si>
  <si>
    <t>Discovery</t>
  </si>
  <si>
    <t>Learning</t>
  </si>
  <si>
    <t>Research Infrastructure</t>
  </si>
  <si>
    <t>Stewardship</t>
  </si>
  <si>
    <t>Change over
FY 2006 Actual</t>
  </si>
  <si>
    <t>Change over
FY 2007 Request</t>
  </si>
  <si>
    <t>Amount</t>
  </si>
  <si>
    <t>Percent</t>
  </si>
  <si>
    <t>Amont</t>
  </si>
  <si>
    <t>BIO</t>
  </si>
  <si>
    <t>CISE</t>
  </si>
  <si>
    <r>
      <t>ENG</t>
    </r>
    <r>
      <rPr>
        <i/>
        <sz val="11"/>
        <rFont val="Times New Roman"/>
        <family val="1"/>
      </rPr>
      <t xml:space="preserve"> (less SBIR/STTR)</t>
    </r>
  </si>
  <si>
    <t xml:space="preserve">   SBIR/STTR</t>
  </si>
  <si>
    <t>GEO</t>
  </si>
  <si>
    <t>MPS</t>
  </si>
  <si>
    <t>SBE</t>
  </si>
  <si>
    <t>OCI</t>
  </si>
  <si>
    <t>OPP</t>
  </si>
  <si>
    <t>IA</t>
  </si>
  <si>
    <t>U.S. Arctic Research Commission</t>
  </si>
  <si>
    <t>Research &amp; Related Activities</t>
  </si>
  <si>
    <t>Education &amp; Human Resources</t>
  </si>
  <si>
    <t>Agency Operations &amp; Award Management</t>
  </si>
  <si>
    <t>National Science Board</t>
  </si>
  <si>
    <t>Office of Inspector General</t>
  </si>
  <si>
    <t>Total, National Science Foundation</t>
  </si>
  <si>
    <t>H-1B Visa</t>
  </si>
  <si>
    <t>Total NSF, Including H-1B Visa</t>
  </si>
  <si>
    <t>Percent Increase over Prior Year, excluding H-1B Visa</t>
  </si>
  <si>
    <t>Totals may not add due to rounding.</t>
  </si>
  <si>
    <r>
      <t>FY 2006 Actual</t>
    </r>
    <r>
      <rPr>
        <b/>
        <vertAlign val="superscript"/>
        <sz val="11"/>
        <rFont val="Times New Roman"/>
        <family val="1"/>
      </rPr>
      <t>1/</t>
    </r>
  </si>
  <si>
    <r>
      <t>FY 2007 Request</t>
    </r>
    <r>
      <rPr>
        <b/>
        <vertAlign val="superscript"/>
        <sz val="11"/>
        <rFont val="Times New Roman"/>
        <family val="1"/>
      </rPr>
      <t>1/</t>
    </r>
  </si>
  <si>
    <r>
      <t>OISE</t>
    </r>
    <r>
      <rPr>
        <vertAlign val="superscript"/>
        <sz val="11"/>
        <rFont val="Times New Roman"/>
        <family val="1"/>
      </rPr>
      <t>2/</t>
    </r>
  </si>
  <si>
    <t>Major Research Equipment &amp; Facilities Construction</t>
  </si>
  <si>
    <r>
      <t>1/</t>
    </r>
    <r>
      <rPr>
        <sz val="9"/>
        <rFont val="Times New Roman"/>
        <family val="1"/>
      </rPr>
      <t xml:space="preserve"> The FY 2006 Actuals and FY 2007 Request as presented here reflect the transfer of EPSCoR from Education and Human Resources to Research and Related Activities.</t>
    </r>
  </si>
  <si>
    <r>
      <t>2/</t>
    </r>
    <r>
      <rPr>
        <sz val="9"/>
        <rFont val="Times New Roman"/>
        <family val="1"/>
      </rPr>
      <t xml:space="preserve"> OISE and Discovery FY 2006 Actual includes $7.73 million, and AOAM and Stewardship FY 2006 Actual includes $250,000, provided to NSF by the U.S. State Department for an award to the U.S. Civilian Research and Development Foundation.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</si>
</sst>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#,##0.00;\-#,##0.00;&quot;-&quot;??"/>
    <numFmt numFmtId="168" formatCode="&quot;$&quot;#,##0.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166" fontId="4" fillId="0" borderId="6" xfId="19" applyNumberFormat="1" applyFont="1" applyBorder="1" applyAlignment="1">
      <alignment/>
    </xf>
    <xf numFmtId="166" fontId="5" fillId="0" borderId="6" xfId="19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4" fillId="0" borderId="14" xfId="19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6" fontId="5" fillId="0" borderId="22" xfId="19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4" xfId="19" applyNumberFormat="1" applyFont="1" applyBorder="1" applyAlignment="1">
      <alignment horizontal="right"/>
    </xf>
    <xf numFmtId="166" fontId="3" fillId="0" borderId="23" xfId="19" applyNumberFormat="1" applyFont="1" applyBorder="1" applyAlignment="1">
      <alignment/>
    </xf>
    <xf numFmtId="166" fontId="3" fillId="0" borderId="25" xfId="19" applyNumberFormat="1" applyFont="1" applyBorder="1" applyAlignment="1">
      <alignment/>
    </xf>
    <xf numFmtId="166" fontId="3" fillId="0" borderId="26" xfId="19" applyNumberFormat="1" applyFont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27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4.7109375" style="0" customWidth="1"/>
    <col min="2" max="2" width="47.421875" style="0" customWidth="1"/>
    <col min="3" max="4" width="10.421875" style="0" customWidth="1"/>
    <col min="5" max="6" width="10.28125" style="0" customWidth="1"/>
    <col min="7" max="7" width="14.7109375" style="0" customWidth="1"/>
    <col min="8" max="8" width="13.28125" style="0" customWidth="1"/>
    <col min="9" max="9" width="11.57421875" style="0" customWidth="1"/>
  </cols>
  <sheetData>
    <row r="1" spans="1:13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3.5" thickBo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 thickBot="1">
      <c r="A5" s="81" t="s">
        <v>4</v>
      </c>
      <c r="B5" s="82"/>
      <c r="C5" s="73" t="s">
        <v>38</v>
      </c>
      <c r="D5" s="73" t="s">
        <v>39</v>
      </c>
      <c r="E5" s="88" t="s">
        <v>7</v>
      </c>
      <c r="F5" s="89"/>
      <c r="G5" s="89"/>
      <c r="H5" s="89"/>
      <c r="I5" s="89"/>
      <c r="J5" s="89"/>
      <c r="K5" s="89"/>
      <c r="L5" s="89"/>
      <c r="M5" s="90"/>
    </row>
    <row r="6" spans="1:13" ht="29.25" customHeight="1" thickBot="1">
      <c r="A6" s="83"/>
      <c r="B6" s="84"/>
      <c r="C6" s="87"/>
      <c r="D6" s="87"/>
      <c r="E6" s="71" t="s">
        <v>8</v>
      </c>
      <c r="F6" s="71" t="s">
        <v>9</v>
      </c>
      <c r="G6" s="71" t="s">
        <v>10</v>
      </c>
      <c r="H6" s="71" t="s">
        <v>11</v>
      </c>
      <c r="I6" s="73" t="s">
        <v>7</v>
      </c>
      <c r="J6" s="75" t="s">
        <v>12</v>
      </c>
      <c r="K6" s="76"/>
      <c r="L6" s="75" t="s">
        <v>13</v>
      </c>
      <c r="M6" s="76"/>
    </row>
    <row r="7" spans="1:13" ht="15.75" thickBot="1">
      <c r="A7" s="85"/>
      <c r="B7" s="86"/>
      <c r="C7" s="74"/>
      <c r="D7" s="74"/>
      <c r="E7" s="72"/>
      <c r="F7" s="72"/>
      <c r="G7" s="72"/>
      <c r="H7" s="72"/>
      <c r="I7" s="74"/>
      <c r="J7" s="1" t="s">
        <v>14</v>
      </c>
      <c r="K7" s="2" t="s">
        <v>15</v>
      </c>
      <c r="L7" s="1" t="s">
        <v>16</v>
      </c>
      <c r="M7" s="2" t="s">
        <v>15</v>
      </c>
    </row>
    <row r="8" spans="1:13" ht="14.25">
      <c r="A8" s="3" t="s">
        <v>5</v>
      </c>
      <c r="B8" s="4"/>
      <c r="C8" s="5">
        <v>5645.79451</v>
      </c>
      <c r="D8" s="6"/>
      <c r="E8" s="7">
        <v>2942.817</v>
      </c>
      <c r="F8" s="7">
        <v>878.9859999999999</v>
      </c>
      <c r="G8" s="7">
        <v>1508.1711040000002</v>
      </c>
      <c r="H8" s="7">
        <v>315.820406</v>
      </c>
      <c r="I8" s="8"/>
      <c r="J8" s="3"/>
      <c r="K8" s="9"/>
      <c r="L8" s="3"/>
      <c r="M8" s="9"/>
    </row>
    <row r="9" spans="1:13" ht="14.25">
      <c r="A9" s="10" t="s">
        <v>6</v>
      </c>
      <c r="B9" s="11"/>
      <c r="C9" s="12"/>
      <c r="D9" s="13">
        <v>6020.21</v>
      </c>
      <c r="E9" s="7">
        <v>3086.93</v>
      </c>
      <c r="F9" s="7">
        <v>898.51</v>
      </c>
      <c r="G9" s="7">
        <v>1685.24</v>
      </c>
      <c r="H9" s="7">
        <v>349.53</v>
      </c>
      <c r="I9" s="14"/>
      <c r="J9" s="10"/>
      <c r="K9" s="15"/>
      <c r="L9" s="10"/>
      <c r="M9" s="15"/>
    </row>
    <row r="10" spans="1:13" ht="15">
      <c r="A10" s="16"/>
      <c r="B10" s="17" t="s">
        <v>17</v>
      </c>
      <c r="C10" s="18">
        <v>580.9</v>
      </c>
      <c r="D10" s="18">
        <v>607.85</v>
      </c>
      <c r="E10" s="19">
        <v>447.78</v>
      </c>
      <c r="F10" s="20">
        <v>46.94</v>
      </c>
      <c r="G10" s="19">
        <v>132.28</v>
      </c>
      <c r="H10" s="20">
        <v>6</v>
      </c>
      <c r="I10" s="18">
        <v>633</v>
      </c>
      <c r="J10" s="21">
        <f aca="true" t="shared" si="0" ref="J10:J28">I10-C10</f>
        <v>52.10000000000002</v>
      </c>
      <c r="K10" s="22">
        <f aca="true" t="shared" si="1" ref="K10:K28">IF(C10&lt;&gt;0,J10/C10,"")</f>
        <v>0.0896884145291789</v>
      </c>
      <c r="L10" s="21">
        <f aca="true" t="shared" si="2" ref="L10:L27">I10-D10</f>
        <v>25.149999999999977</v>
      </c>
      <c r="M10" s="22">
        <f aca="true" t="shared" si="3" ref="M10:M28">IF(D10&lt;&gt;0,L10/D10,"")</f>
        <v>0.04137533931068516</v>
      </c>
    </row>
    <row r="11" spans="1:13" ht="15">
      <c r="A11" s="16"/>
      <c r="B11" s="17" t="s">
        <v>18</v>
      </c>
      <c r="C11" s="18">
        <v>496.35</v>
      </c>
      <c r="D11" s="18">
        <v>526.69</v>
      </c>
      <c r="E11" s="20">
        <v>480.12</v>
      </c>
      <c r="F11" s="20">
        <v>47.23</v>
      </c>
      <c r="G11" s="20">
        <v>39.08</v>
      </c>
      <c r="H11" s="20">
        <v>7.57</v>
      </c>
      <c r="I11" s="18">
        <v>574</v>
      </c>
      <c r="J11" s="21">
        <f t="shared" si="0"/>
        <v>77.64999999999998</v>
      </c>
      <c r="K11" s="22">
        <f t="shared" si="1"/>
        <v>0.1564420267956079</v>
      </c>
      <c r="L11" s="21">
        <f t="shared" si="2"/>
        <v>47.309999999999945</v>
      </c>
      <c r="M11" s="22">
        <f t="shared" si="3"/>
        <v>0.08982513432949162</v>
      </c>
    </row>
    <row r="12" spans="1:13" ht="15">
      <c r="A12" s="16"/>
      <c r="B12" s="17" t="s">
        <v>19</v>
      </c>
      <c r="C12" s="18">
        <v>486.39</v>
      </c>
      <c r="D12" s="18">
        <v>519.67</v>
      </c>
      <c r="E12" s="20">
        <v>473.47</v>
      </c>
      <c r="F12" s="20">
        <v>53.35</v>
      </c>
      <c r="G12" s="20">
        <v>31.57</v>
      </c>
      <c r="H12" s="20">
        <v>8.5</v>
      </c>
      <c r="I12" s="18">
        <v>566.89</v>
      </c>
      <c r="J12" s="21">
        <f t="shared" si="0"/>
        <v>80.5</v>
      </c>
      <c r="K12" s="22">
        <f t="shared" si="1"/>
        <v>0.16550504738995456</v>
      </c>
      <c r="L12" s="21">
        <f t="shared" si="2"/>
        <v>47.22000000000003</v>
      </c>
      <c r="M12" s="22">
        <f t="shared" si="3"/>
        <v>0.09086535686108498</v>
      </c>
    </row>
    <row r="13" spans="1:13" ht="15">
      <c r="A13" s="16"/>
      <c r="B13" s="17" t="s">
        <v>20</v>
      </c>
      <c r="C13" s="18">
        <v>99.07</v>
      </c>
      <c r="D13" s="18">
        <v>108.88</v>
      </c>
      <c r="E13" s="20">
        <v>116.41</v>
      </c>
      <c r="F13" s="65">
        <v>0</v>
      </c>
      <c r="G13" s="65">
        <v>0</v>
      </c>
      <c r="H13" s="65">
        <v>0</v>
      </c>
      <c r="I13" s="18">
        <v>116.41</v>
      </c>
      <c r="J13" s="21">
        <f t="shared" si="0"/>
        <v>17.340000000000003</v>
      </c>
      <c r="K13" s="22">
        <f t="shared" si="1"/>
        <v>0.17502775815080251</v>
      </c>
      <c r="L13" s="21">
        <f t="shared" si="2"/>
        <v>7.530000000000001</v>
      </c>
      <c r="M13" s="22">
        <f t="shared" si="3"/>
        <v>0.06915870683321089</v>
      </c>
    </row>
    <row r="14" spans="1:13" ht="15">
      <c r="A14" s="16"/>
      <c r="B14" s="17" t="s">
        <v>21</v>
      </c>
      <c r="C14" s="18">
        <v>703.95</v>
      </c>
      <c r="D14" s="18">
        <v>744.85</v>
      </c>
      <c r="E14" s="20">
        <v>412.26</v>
      </c>
      <c r="F14" s="20">
        <v>31.39</v>
      </c>
      <c r="G14" s="20">
        <v>340.6</v>
      </c>
      <c r="H14" s="20">
        <v>7.75</v>
      </c>
      <c r="I14" s="18">
        <v>792</v>
      </c>
      <c r="J14" s="21">
        <f t="shared" si="0"/>
        <v>88.04999999999995</v>
      </c>
      <c r="K14" s="22">
        <f t="shared" si="1"/>
        <v>0.12507990624334106</v>
      </c>
      <c r="L14" s="21">
        <f t="shared" si="2"/>
        <v>47.14999999999998</v>
      </c>
      <c r="M14" s="22">
        <f t="shared" si="3"/>
        <v>0.06330133583943072</v>
      </c>
    </row>
    <row r="15" spans="1:13" ht="15">
      <c r="A15" s="16"/>
      <c r="B15" s="17" t="s">
        <v>22</v>
      </c>
      <c r="C15" s="18">
        <v>1086.61</v>
      </c>
      <c r="D15" s="18">
        <v>1150.3</v>
      </c>
      <c r="E15" s="20">
        <v>861.46</v>
      </c>
      <c r="F15" s="20">
        <v>64.9</v>
      </c>
      <c r="G15" s="20">
        <v>315.29</v>
      </c>
      <c r="H15" s="20">
        <v>11.35</v>
      </c>
      <c r="I15" s="18">
        <v>1253</v>
      </c>
      <c r="J15" s="21">
        <f t="shared" si="0"/>
        <v>166.3900000000001</v>
      </c>
      <c r="K15" s="22">
        <f t="shared" si="1"/>
        <v>0.1531276170843266</v>
      </c>
      <c r="L15" s="21">
        <f t="shared" si="2"/>
        <v>102.70000000000005</v>
      </c>
      <c r="M15" s="22">
        <f t="shared" si="3"/>
        <v>0.08928105711553512</v>
      </c>
    </row>
    <row r="16" spans="1:13" ht="15">
      <c r="A16" s="16"/>
      <c r="B16" s="17" t="s">
        <v>23</v>
      </c>
      <c r="C16" s="18">
        <v>201.225</v>
      </c>
      <c r="D16" s="18">
        <v>213.76</v>
      </c>
      <c r="E16" s="20">
        <v>163.34</v>
      </c>
      <c r="F16" s="20">
        <v>9.27</v>
      </c>
      <c r="G16" s="20">
        <v>45.59</v>
      </c>
      <c r="H16" s="20">
        <v>3.8</v>
      </c>
      <c r="I16" s="18">
        <v>222</v>
      </c>
      <c r="J16" s="21">
        <f t="shared" si="0"/>
        <v>20.775000000000006</v>
      </c>
      <c r="K16" s="22">
        <f t="shared" si="1"/>
        <v>0.10324263883712266</v>
      </c>
      <c r="L16" s="21">
        <f t="shared" si="2"/>
        <v>8.240000000000009</v>
      </c>
      <c r="M16" s="22">
        <f t="shared" si="3"/>
        <v>0.038547904191616814</v>
      </c>
    </row>
    <row r="17" spans="1:13" ht="15">
      <c r="A17" s="16"/>
      <c r="B17" s="17" t="s">
        <v>24</v>
      </c>
      <c r="C17" s="18">
        <v>127.14</v>
      </c>
      <c r="D17" s="18">
        <v>182.42</v>
      </c>
      <c r="E17" s="20">
        <v>14.75</v>
      </c>
      <c r="F17" s="20">
        <v>4</v>
      </c>
      <c r="G17" s="20">
        <v>179.2</v>
      </c>
      <c r="H17" s="20">
        <v>2.05</v>
      </c>
      <c r="I17" s="18">
        <v>200</v>
      </c>
      <c r="J17" s="21">
        <f t="shared" si="0"/>
        <v>72.86</v>
      </c>
      <c r="K17" s="22">
        <f t="shared" si="1"/>
        <v>0.5730690577316344</v>
      </c>
      <c r="L17" s="21">
        <f t="shared" si="2"/>
        <v>17.580000000000013</v>
      </c>
      <c r="M17" s="22">
        <f t="shared" si="3"/>
        <v>0.0963710119504441</v>
      </c>
    </row>
    <row r="18" spans="1:13" ht="18">
      <c r="A18" s="16"/>
      <c r="B18" s="17" t="s">
        <v>40</v>
      </c>
      <c r="C18" s="18">
        <v>42.61</v>
      </c>
      <c r="D18" s="18">
        <v>40.61</v>
      </c>
      <c r="E18" s="20">
        <v>30.05</v>
      </c>
      <c r="F18" s="20">
        <v>12.6</v>
      </c>
      <c r="G18" s="65">
        <v>0</v>
      </c>
      <c r="H18" s="20">
        <v>2.35</v>
      </c>
      <c r="I18" s="18">
        <v>45</v>
      </c>
      <c r="J18" s="21">
        <f t="shared" si="0"/>
        <v>2.3900000000000006</v>
      </c>
      <c r="K18" s="22">
        <f t="shared" si="1"/>
        <v>0.05609011969021358</v>
      </c>
      <c r="L18" s="21">
        <f t="shared" si="2"/>
        <v>4.390000000000001</v>
      </c>
      <c r="M18" s="22">
        <f t="shared" si="3"/>
        <v>0.10810145284412707</v>
      </c>
    </row>
    <row r="19" spans="1:13" ht="15">
      <c r="A19" s="16"/>
      <c r="B19" s="17" t="s">
        <v>25</v>
      </c>
      <c r="C19" s="18">
        <v>390.535</v>
      </c>
      <c r="D19" s="18">
        <v>438.1</v>
      </c>
      <c r="E19" s="20">
        <v>106.48</v>
      </c>
      <c r="F19" s="20">
        <v>5.39</v>
      </c>
      <c r="G19" s="20">
        <v>350.74</v>
      </c>
      <c r="H19" s="20">
        <v>2.29</v>
      </c>
      <c r="I19" s="18">
        <v>464.9</v>
      </c>
      <c r="J19" s="21">
        <f t="shared" si="0"/>
        <v>74.36499999999995</v>
      </c>
      <c r="K19" s="22">
        <f t="shared" si="1"/>
        <v>0.1904182723699539</v>
      </c>
      <c r="L19" s="21">
        <f t="shared" si="2"/>
        <v>26.799999999999955</v>
      </c>
      <c r="M19" s="22">
        <f t="shared" si="3"/>
        <v>0.06117324811686819</v>
      </c>
    </row>
    <row r="20" spans="1:13" ht="15">
      <c r="A20" s="16"/>
      <c r="B20" s="17" t="s">
        <v>26</v>
      </c>
      <c r="C20" s="18">
        <v>233.303</v>
      </c>
      <c r="D20" s="18">
        <v>231.37</v>
      </c>
      <c r="E20" s="20">
        <v>134.14</v>
      </c>
      <c r="F20" s="20">
        <v>9.19</v>
      </c>
      <c r="G20" s="20">
        <v>118.91</v>
      </c>
      <c r="H20" s="20">
        <v>0.76</v>
      </c>
      <c r="I20" s="18">
        <v>263</v>
      </c>
      <c r="J20" s="21">
        <f t="shared" si="0"/>
        <v>29.697000000000003</v>
      </c>
      <c r="K20" s="22">
        <f t="shared" si="1"/>
        <v>0.12728940476547668</v>
      </c>
      <c r="L20" s="21">
        <f t="shared" si="2"/>
        <v>31.629999999999995</v>
      </c>
      <c r="M20" s="22">
        <f t="shared" si="3"/>
        <v>0.13670743830228635</v>
      </c>
    </row>
    <row r="21" spans="1:13" ht="15">
      <c r="A21" s="24"/>
      <c r="B21" s="25" t="s">
        <v>27</v>
      </c>
      <c r="C21" s="26">
        <v>1.17</v>
      </c>
      <c r="D21" s="26">
        <v>1.45</v>
      </c>
      <c r="E21" s="66">
        <v>1.49</v>
      </c>
      <c r="F21" s="67">
        <v>0</v>
      </c>
      <c r="G21" s="67">
        <v>0</v>
      </c>
      <c r="H21" s="67">
        <v>0</v>
      </c>
      <c r="I21" s="26">
        <v>1.49</v>
      </c>
      <c r="J21" s="27">
        <f t="shared" si="0"/>
        <v>0.32000000000000006</v>
      </c>
      <c r="K21" s="28">
        <f t="shared" si="1"/>
        <v>0.2735042735042736</v>
      </c>
      <c r="L21" s="27">
        <f t="shared" si="2"/>
        <v>0.040000000000000036</v>
      </c>
      <c r="M21" s="29">
        <f t="shared" si="3"/>
        <v>0.027586206896551748</v>
      </c>
    </row>
    <row r="22" spans="1:13" ht="14.25">
      <c r="A22" s="30" t="s">
        <v>28</v>
      </c>
      <c r="B22" s="31"/>
      <c r="C22" s="32">
        <v>4449.253</v>
      </c>
      <c r="D22" s="32">
        <v>4765.95</v>
      </c>
      <c r="E22" s="33">
        <v>3241.75</v>
      </c>
      <c r="F22" s="33">
        <v>284.26</v>
      </c>
      <c r="G22" s="33">
        <v>1553.26</v>
      </c>
      <c r="H22" s="33">
        <v>52.42</v>
      </c>
      <c r="I22" s="32">
        <v>5131.69</v>
      </c>
      <c r="J22" s="34">
        <f t="shared" si="0"/>
        <v>682.4369999999999</v>
      </c>
      <c r="K22" s="35">
        <f t="shared" si="1"/>
        <v>0.15338237677201094</v>
      </c>
      <c r="L22" s="34">
        <f t="shared" si="2"/>
        <v>365.7399999999998</v>
      </c>
      <c r="M22" s="35">
        <f t="shared" si="3"/>
        <v>0.0767402091922911</v>
      </c>
    </row>
    <row r="23" spans="1:13" ht="14.25">
      <c r="A23" s="30" t="s">
        <v>29</v>
      </c>
      <c r="B23" s="31"/>
      <c r="C23" s="32">
        <v>700.2589999999999</v>
      </c>
      <c r="D23" s="32">
        <v>716.22</v>
      </c>
      <c r="E23" s="33">
        <v>71.21</v>
      </c>
      <c r="F23" s="33">
        <v>653.96</v>
      </c>
      <c r="G23" s="33">
        <v>15.99</v>
      </c>
      <c r="H23" s="33">
        <v>9.44</v>
      </c>
      <c r="I23" s="32">
        <v>750.6</v>
      </c>
      <c r="J23" s="34">
        <f t="shared" si="0"/>
        <v>50.34100000000012</v>
      </c>
      <c r="K23" s="35">
        <f t="shared" si="1"/>
        <v>0.07188911531304865</v>
      </c>
      <c r="L23" s="34">
        <f t="shared" si="2"/>
        <v>34.379999999999995</v>
      </c>
      <c r="M23" s="35">
        <f t="shared" si="3"/>
        <v>0.048002010555415926</v>
      </c>
    </row>
    <row r="24" spans="1:13" ht="14.25">
      <c r="A24" s="30" t="s">
        <v>41</v>
      </c>
      <c r="B24" s="31"/>
      <c r="C24" s="32">
        <v>233.81410400000001</v>
      </c>
      <c r="D24" s="32">
        <v>240.45</v>
      </c>
      <c r="E24" s="65">
        <v>0</v>
      </c>
      <c r="F24" s="65">
        <v>0</v>
      </c>
      <c r="G24" s="33">
        <v>244.74</v>
      </c>
      <c r="H24" s="65">
        <v>0</v>
      </c>
      <c r="I24" s="32">
        <v>244.74</v>
      </c>
      <c r="J24" s="34">
        <f t="shared" si="0"/>
        <v>10.925895999999995</v>
      </c>
      <c r="K24" s="35">
        <f t="shared" si="1"/>
        <v>0.04672898603242512</v>
      </c>
      <c r="L24" s="34">
        <f t="shared" si="2"/>
        <v>4.2900000000000205</v>
      </c>
      <c r="M24" s="35">
        <f t="shared" si="3"/>
        <v>0.017841547099189108</v>
      </c>
    </row>
    <row r="25" spans="1:13" ht="14.25">
      <c r="A25" s="30" t="s">
        <v>30</v>
      </c>
      <c r="B25" s="31"/>
      <c r="C25" s="32">
        <v>247.057</v>
      </c>
      <c r="D25" s="32">
        <v>281.82</v>
      </c>
      <c r="E25" s="65">
        <v>0</v>
      </c>
      <c r="F25" s="65">
        <v>0</v>
      </c>
      <c r="G25" s="65">
        <v>0</v>
      </c>
      <c r="H25" s="33">
        <v>285.59</v>
      </c>
      <c r="I25" s="32">
        <v>285.59</v>
      </c>
      <c r="J25" s="34">
        <f t="shared" si="0"/>
        <v>38.53299999999999</v>
      </c>
      <c r="K25" s="35">
        <f t="shared" si="1"/>
        <v>0.15596805595469868</v>
      </c>
      <c r="L25" s="34">
        <f t="shared" si="2"/>
        <v>3.769999999999982</v>
      </c>
      <c r="M25" s="35">
        <f t="shared" si="3"/>
        <v>0.013377333049464132</v>
      </c>
    </row>
    <row r="26" spans="1:13" ht="14.25">
      <c r="A26" s="30" t="s">
        <v>31</v>
      </c>
      <c r="B26" s="31"/>
      <c r="C26" s="32">
        <v>3.941439</v>
      </c>
      <c r="D26" s="32">
        <v>3.91</v>
      </c>
      <c r="E26" s="65">
        <v>0</v>
      </c>
      <c r="F26" s="65">
        <v>0</v>
      </c>
      <c r="G26" s="65">
        <v>0</v>
      </c>
      <c r="H26" s="33">
        <v>4.03</v>
      </c>
      <c r="I26" s="32">
        <v>4.03</v>
      </c>
      <c r="J26" s="34">
        <f t="shared" si="0"/>
        <v>0.08856100000000033</v>
      </c>
      <c r="K26" s="35">
        <f t="shared" si="1"/>
        <v>0.022469204775210357</v>
      </c>
      <c r="L26" s="34">
        <f t="shared" si="2"/>
        <v>0.1200000000000001</v>
      </c>
      <c r="M26" s="35">
        <f t="shared" si="3"/>
        <v>0.030690537084399002</v>
      </c>
    </row>
    <row r="27" spans="1:13" ht="15" thickBot="1">
      <c r="A27" s="30" t="s">
        <v>32</v>
      </c>
      <c r="B27" s="31"/>
      <c r="C27" s="32">
        <v>11.469966999999999</v>
      </c>
      <c r="D27" s="32">
        <v>11.86</v>
      </c>
      <c r="E27" s="65">
        <v>0</v>
      </c>
      <c r="F27" s="65">
        <v>0</v>
      </c>
      <c r="G27" s="65">
        <v>0</v>
      </c>
      <c r="H27" s="33">
        <v>12.35</v>
      </c>
      <c r="I27" s="32">
        <v>12.35</v>
      </c>
      <c r="J27" s="34">
        <f t="shared" si="0"/>
        <v>0.880033000000001</v>
      </c>
      <c r="K27" s="35">
        <f t="shared" si="1"/>
        <v>0.07672498098730372</v>
      </c>
      <c r="L27" s="34">
        <f t="shared" si="2"/>
        <v>0.4900000000000002</v>
      </c>
      <c r="M27" s="35">
        <f t="shared" si="3"/>
        <v>0.041315345699831384</v>
      </c>
    </row>
    <row r="28" spans="1:13" ht="15.75" thickBot="1" thickTop="1">
      <c r="A28" s="36" t="s">
        <v>33</v>
      </c>
      <c r="B28" s="37"/>
      <c r="C28" s="38">
        <v>5645.79451</v>
      </c>
      <c r="D28" s="38">
        <v>6020.21</v>
      </c>
      <c r="E28" s="39">
        <v>3312.96</v>
      </c>
      <c r="F28" s="39">
        <v>938.22</v>
      </c>
      <c r="G28" s="39">
        <v>1813.99</v>
      </c>
      <c r="H28" s="39">
        <v>363.83</v>
      </c>
      <c r="I28" s="38">
        <v>6429</v>
      </c>
      <c r="J28" s="40">
        <f t="shared" si="0"/>
        <v>783.2054900000003</v>
      </c>
      <c r="K28" s="41">
        <f t="shared" si="1"/>
        <v>0.13872369754385558</v>
      </c>
      <c r="L28" s="40">
        <f>I28-D28</f>
        <v>408.78999999999996</v>
      </c>
      <c r="M28" s="41">
        <f t="shared" si="3"/>
        <v>0.06790294690716768</v>
      </c>
    </row>
    <row r="29" spans="1:13" ht="16.5" thickBot="1" thickTop="1">
      <c r="A29" s="42"/>
      <c r="B29" s="43" t="s">
        <v>34</v>
      </c>
      <c r="C29" s="44">
        <v>99.4</v>
      </c>
      <c r="D29" s="44">
        <v>100</v>
      </c>
      <c r="E29" s="45"/>
      <c r="F29" s="45"/>
      <c r="G29" s="45"/>
      <c r="H29" s="45"/>
      <c r="I29" s="44">
        <v>100</v>
      </c>
      <c r="J29" s="46"/>
      <c r="K29" s="47"/>
      <c r="L29" s="46"/>
      <c r="M29" s="48"/>
    </row>
    <row r="30" spans="1:13" ht="15.75" thickTop="1">
      <c r="A30" s="49" t="s">
        <v>35</v>
      </c>
      <c r="B30" s="50"/>
      <c r="C30" s="51">
        <f aca="true" t="shared" si="4" ref="C30:I30">SUM(C28:C29)</f>
        <v>5745.194509999999</v>
      </c>
      <c r="D30" s="51">
        <f t="shared" si="4"/>
        <v>6120.21</v>
      </c>
      <c r="E30" s="52">
        <f t="shared" si="4"/>
        <v>3312.96</v>
      </c>
      <c r="F30" s="52">
        <f>SUM(F28:F29)</f>
        <v>938.22</v>
      </c>
      <c r="G30" s="52">
        <f t="shared" si="4"/>
        <v>1813.99</v>
      </c>
      <c r="H30" s="52">
        <f t="shared" si="4"/>
        <v>363.83</v>
      </c>
      <c r="I30" s="51">
        <f t="shared" si="4"/>
        <v>6529</v>
      </c>
      <c r="J30" s="53">
        <f>I30-C30</f>
        <v>783.8054900000006</v>
      </c>
      <c r="K30" s="54">
        <f>IF(C30&lt;&gt;0,J30/C30,"")</f>
        <v>0.1364280162552757</v>
      </c>
      <c r="L30" s="53">
        <f>I30-D30</f>
        <v>408.78999999999996</v>
      </c>
      <c r="M30" s="23">
        <f>L30/D30</f>
        <v>0.06679345970154618</v>
      </c>
    </row>
    <row r="31" spans="1:13" ht="15">
      <c r="A31" s="16"/>
      <c r="B31" s="17"/>
      <c r="C31" s="55"/>
      <c r="D31" s="55"/>
      <c r="E31" s="17"/>
      <c r="F31" s="17"/>
      <c r="G31" s="17"/>
      <c r="H31" s="17"/>
      <c r="I31" s="55"/>
      <c r="J31" s="16"/>
      <c r="K31" s="56"/>
      <c r="L31" s="16"/>
      <c r="M31" s="56"/>
    </row>
    <row r="32" spans="1:13" ht="15" thickBot="1">
      <c r="A32" s="79" t="s">
        <v>36</v>
      </c>
      <c r="B32" s="80"/>
      <c r="C32" s="57"/>
      <c r="D32" s="57"/>
      <c r="E32" s="58">
        <f>IF(E28=0,"",(E28-E9)/E9)</f>
        <v>0.07322161500260783</v>
      </c>
      <c r="F32" s="58">
        <f>IF(F28=0,"",(F28-F9)/F9)</f>
        <v>0.044195390145908266</v>
      </c>
      <c r="G32" s="58">
        <f>IF(G28=0,"",(G28-G9)/G9)</f>
        <v>0.07639861384728584</v>
      </c>
      <c r="H32" s="58">
        <f>IF(H28=0,"",(H28-H9)/H9)</f>
        <v>0.0409120819386033</v>
      </c>
      <c r="I32" s="59"/>
      <c r="J32" s="60"/>
      <c r="K32" s="61"/>
      <c r="L32" s="60"/>
      <c r="M32" s="62"/>
    </row>
    <row r="33" spans="1:13" ht="15">
      <c r="A33" s="63" t="s">
        <v>37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5" spans="1:13" ht="12.75" customHeight="1">
      <c r="A35" s="69" t="s">
        <v>42</v>
      </c>
      <c r="B35" s="70"/>
      <c r="C35" s="70"/>
      <c r="D35" s="70"/>
      <c r="E35" s="70"/>
      <c r="F35" s="70"/>
      <c r="G35" s="70"/>
      <c r="H35" s="70"/>
      <c r="I35" s="70"/>
      <c r="J35" s="68"/>
      <c r="K35" s="68"/>
      <c r="L35" s="68"/>
      <c r="M35" s="68"/>
    </row>
    <row r="36" spans="1:13" ht="12.75">
      <c r="A36" s="69" t="s">
        <v>43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</sheetData>
  <mergeCells count="18">
    <mergeCell ref="L6:M6"/>
    <mergeCell ref="A32:B32"/>
    <mergeCell ref="A36:M36"/>
    <mergeCell ref="A5:B7"/>
    <mergeCell ref="C5:C7"/>
    <mergeCell ref="D5:D7"/>
    <mergeCell ref="E5:M5"/>
    <mergeCell ref="E6:E7"/>
    <mergeCell ref="F6:F7"/>
    <mergeCell ref="G6:G7"/>
    <mergeCell ref="A1:M1"/>
    <mergeCell ref="A2:M2"/>
    <mergeCell ref="A3:M3"/>
    <mergeCell ref="A4:M4"/>
    <mergeCell ref="A35:I35"/>
    <mergeCell ref="H6:H7"/>
    <mergeCell ref="I6:I7"/>
    <mergeCell ref="J6:K6"/>
  </mergeCells>
  <printOptions horizontalCentered="1"/>
  <pageMargins left="1" right="1" top="1" bottom="1" header="0.7" footer="0.7"/>
  <pageSetup firstPageNumber="6" useFirstPageNumber="1" fitToHeight="1" fitToWidth="1" horizontalDpi="600" verticalDpi="600" orientation="landscape" scale="69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2007-01-30T15:39:25Z</cp:lastPrinted>
  <dcterms:created xsi:type="dcterms:W3CDTF">2007-01-26T18:13:20Z</dcterms:created>
  <dcterms:modified xsi:type="dcterms:W3CDTF">2007-01-30T15:39:45Z</dcterms:modified>
  <cp:category/>
  <cp:version/>
  <cp:contentType/>
  <cp:contentStatus/>
</cp:coreProperties>
</file>